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J95" i="1" l="1"/>
  <c r="J66" i="1"/>
  <c r="I51" i="1" l="1"/>
  <c r="I49" i="1"/>
  <c r="I43" i="1"/>
  <c r="I40" i="1"/>
  <c r="I37" i="1"/>
  <c r="I32" i="1"/>
  <c r="I26" i="1"/>
  <c r="I21" i="1"/>
  <c r="I16" i="1"/>
  <c r="I9" i="1"/>
  <c r="J36" i="1" l="1"/>
  <c r="J8" i="1"/>
  <c r="J54" i="1" s="1"/>
  <c r="F51" i="1"/>
  <c r="F49" i="1"/>
  <c r="F43" i="1"/>
  <c r="F40" i="1"/>
  <c r="F37" i="1"/>
  <c r="F32" i="1"/>
  <c r="F26" i="1"/>
  <c r="F21" i="1"/>
  <c r="F16" i="1"/>
  <c r="F9" i="1"/>
  <c r="G8" i="1" s="1"/>
  <c r="G36" i="1" l="1"/>
  <c r="G54" i="1" s="1"/>
  <c r="F108" i="1"/>
  <c r="F106" i="1"/>
  <c r="G95" i="1" s="1"/>
  <c r="F102" i="1"/>
  <c r="F99" i="1"/>
  <c r="F96" i="1"/>
  <c r="F91" i="1"/>
  <c r="F84" i="1"/>
  <c r="F78" i="1"/>
  <c r="F76" i="1"/>
  <c r="F73" i="1"/>
  <c r="F70" i="1"/>
  <c r="F67" i="1"/>
  <c r="G66" i="1" l="1"/>
  <c r="G114" i="1" s="1"/>
  <c r="I78" i="1"/>
  <c r="I70" i="1"/>
  <c r="I91" i="1" l="1"/>
  <c r="I84" i="1" l="1"/>
  <c r="I76" i="1"/>
  <c r="I99" i="1" l="1"/>
  <c r="I96" i="1"/>
  <c r="I102" i="1" l="1"/>
  <c r="I67" i="1"/>
  <c r="J114" i="1" l="1"/>
</calcChain>
</file>

<file path=xl/sharedStrings.xml><?xml version="1.0" encoding="utf-8"?>
<sst xmlns="http://schemas.openxmlformats.org/spreadsheetml/2006/main" count="164" uniqueCount="113">
  <si>
    <t>HESAP</t>
  </si>
  <si>
    <t>KODU</t>
  </si>
  <si>
    <t>HESAP ADI</t>
  </si>
  <si>
    <t>DÖNEM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</si>
  <si>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</si>
  <si>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</si>
  <si>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</si>
  <si>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</si>
  <si>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</si>
  <si>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</si>
  <si>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</si>
  <si>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</si>
  <si>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</si>
  <si>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</si>
  <si>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</si>
  <si>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</si>
  <si>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</si>
  <si>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</si>
  <si>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</si>
  <si>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</si>
  <si>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</si>
  <si>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</si>
  <si>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</si>
  <si>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</si>
  <si>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</si>
  <si>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</si>
  <si>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</si>
  <si>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</si>
  <si>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</si>
  <si>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</si>
  <si>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</si>
  <si>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</si>
  <si>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</si>
  <si>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</si>
  <si>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</si>
  <si>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</si>
  <si>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</si>
  <si>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</si>
  <si>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</si>
  <si>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</si>
  <si>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</si>
  <si>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</si>
  <si>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</si>
  <si>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</si>
  <si>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</si>
  <si>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</si>
  <si>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</si>
  <si>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</si>
  <si>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</si>
  <si>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</si>
  <si>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</si>
  <si>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</si>
  <si>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</si>
  <si>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</si>
  <si>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</si>
  <si>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</si>
  <si>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</si>
  <si>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</si>
  <si>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</si>
  <si>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</si>
  <si>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</si>
  <si>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</si>
  <si>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</si>
  <si>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</si>
  <si>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</si>
  <si>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</si>
  <si>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</si>
  <si>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</si>
  <si>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</si>
  <si>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</si>
  <si>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</si>
  <si>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</si>
  <si>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</si>
  <si>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</si>
  <si>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</si>
  <si>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</si>
  <si>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</si>
  <si>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</si>
  <si>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</si>
  <si>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</si>
  <si>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</si>
  <si>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</si>
  <si>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</si>
  <si>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</si>
  <si>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</si>
  <si>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</si>
  <si>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</si>
  <si>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</si>
  <si>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</si>
  <si>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</si>
  <si>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</si>
  <si>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HESAPLANAN KDV HES</t>
  </si>
  <si>
    <t>HESAPLANAN KDV  HESABI</t>
  </si>
  <si>
    <t>GEÇMİŞ YILLAR KARLARI HESABI -2021</t>
  </si>
  <si>
    <t>GEÇMİŞ YILLAR KARLARI HESABI-2021</t>
  </si>
  <si>
    <t>GEÇMİŞ YILLAR ZARARLARI(-)-2021</t>
  </si>
  <si>
    <t>2023</t>
  </si>
  <si>
    <t>SONRASI</t>
  </si>
  <si>
    <t>ENFL. DÜZELT</t>
  </si>
  <si>
    <t>DÖNEM NET KARI HESABI   (-)</t>
  </si>
  <si>
    <t>31.12.2024    TARİHLİ</t>
  </si>
  <si>
    <t>31.12.2024</t>
  </si>
  <si>
    <t>2024</t>
  </si>
  <si>
    <t>31.12.2024  TARİHLİ</t>
  </si>
  <si>
    <t>DİĞER ÇEŞİTLİ BORÇLAR</t>
  </si>
  <si>
    <t>ÖDENECEK DİĞER YÜKÜMLÜLÜKL-KİRA</t>
  </si>
  <si>
    <t>GEÇMİŞ AYLARA AİT KARŞILIKLAAR</t>
  </si>
  <si>
    <t>GELECEK AYLARA AİT ALACAK KARŞILIKLARI</t>
  </si>
  <si>
    <t>DİĞER BORÇ VE GİDERLER</t>
  </si>
  <si>
    <t>DİĞER BORÇ VE Gİ DERLER K.</t>
  </si>
  <si>
    <t>ENFLASYON DÜSALLTME HES -2023</t>
  </si>
  <si>
    <t>ENFLASYON ADÜZELTME HES-</t>
  </si>
  <si>
    <t>ÖNCEKİ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</si>
</sst>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1" fillId="0" borderId="0" xfId="0" applyNumberFormat="1" applyFont="1" applyBorder="1"/>
    <xf numFmtId="2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4"/>
  <sheetViews>
    <sheetView tabSelected="1" topLeftCell="A79" workbookViewId="0">
      <selection activeCell="L90" sqref="L90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2.85546875" style="1" bestFit="1" customWidth="1"/>
    <col min="9" max="9" width="15.42578125" style="1" bestFit="1" customWidth="1"/>
    <col min="10" max="10" width="16.42578125" style="5" bestFit="1" customWidth="1"/>
  </cols>
  <sheetData>
    <row r="2" spans="1:10" s="2" customFormat="1" ht="15.75" x14ac:dyDescent="0.25">
      <c r="D2" s="2" t="s">
        <v>78</v>
      </c>
      <c r="E2" s="3" t="s">
        <v>7</v>
      </c>
      <c r="F2" s="3" t="s">
        <v>80</v>
      </c>
      <c r="G2" s="3" t="s">
        <v>8</v>
      </c>
      <c r="H2" s="3" t="s">
        <v>90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100</v>
      </c>
      <c r="E3" s="8" t="s">
        <v>4</v>
      </c>
      <c r="F3" s="8"/>
      <c r="G3" s="8"/>
      <c r="H3" s="8"/>
      <c r="I3" s="8"/>
      <c r="J3" s="23" t="s">
        <v>101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5</v>
      </c>
      <c r="C5" s="9"/>
      <c r="D5" s="9" t="s">
        <v>6</v>
      </c>
      <c r="E5" s="24" t="s">
        <v>96</v>
      </c>
      <c r="F5" s="24" t="s">
        <v>96</v>
      </c>
      <c r="G5" s="24" t="s">
        <v>96</v>
      </c>
      <c r="H5" s="24" t="s">
        <v>102</v>
      </c>
      <c r="I5" s="24" t="s">
        <v>102</v>
      </c>
      <c r="J5" s="24" t="s">
        <v>102</v>
      </c>
    </row>
    <row r="6" spans="1:10" s="4" customFormat="1" x14ac:dyDescent="0.25">
      <c r="A6" s="9" t="s">
        <v>50</v>
      </c>
      <c r="B6" s="9" t="s">
        <v>0</v>
      </c>
      <c r="C6" s="9" t="s">
        <v>0</v>
      </c>
      <c r="D6" s="9" t="s">
        <v>2</v>
      </c>
      <c r="E6" s="34" t="s">
        <v>112</v>
      </c>
      <c r="F6" s="34" t="s">
        <v>112</v>
      </c>
      <c r="G6" s="34" t="s">
        <v>112</v>
      </c>
      <c r="H6" s="34" t="s">
        <v>98</v>
      </c>
      <c r="I6" s="34" t="s">
        <v>98</v>
      </c>
      <c r="J6" s="34" t="s">
        <v>98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 t="s">
        <v>3</v>
      </c>
      <c r="F7" s="11" t="s">
        <v>3</v>
      </c>
      <c r="G7" s="11" t="s">
        <v>3</v>
      </c>
      <c r="H7" s="11" t="s">
        <v>97</v>
      </c>
      <c r="I7" s="11" t="s">
        <v>97</v>
      </c>
      <c r="J7" s="11" t="s">
        <v>97</v>
      </c>
    </row>
    <row r="8" spans="1:10" s="6" customFormat="1" ht="18.75" x14ac:dyDescent="0.3">
      <c r="A8" s="13">
        <v>1</v>
      </c>
      <c r="B8" s="13"/>
      <c r="C8" s="13"/>
      <c r="D8" s="13" t="s">
        <v>9</v>
      </c>
      <c r="E8" s="14"/>
      <c r="F8" s="14"/>
      <c r="G8" s="12">
        <f xml:space="preserve"> F9 + F16 + F21 + F26 + F32</f>
        <v>536300.24</v>
      </c>
      <c r="H8" s="14"/>
      <c r="I8" s="14"/>
      <c r="J8" s="12">
        <f xml:space="preserve"> I9 + I16 + I21 + I26 + I32</f>
        <v>4824611.43</v>
      </c>
    </row>
    <row r="9" spans="1:10" s="4" customFormat="1" x14ac:dyDescent="0.25">
      <c r="A9" s="9"/>
      <c r="B9" s="9">
        <v>10</v>
      </c>
      <c r="C9" s="9"/>
      <c r="D9" s="9" t="s">
        <v>10</v>
      </c>
      <c r="E9" s="12"/>
      <c r="F9" s="12">
        <f xml:space="preserve"> E10 + E11 + E12 - E13 + E14 + E15</f>
        <v>1463.98</v>
      </c>
      <c r="G9" s="12"/>
      <c r="H9" s="12"/>
      <c r="I9" s="12">
        <f xml:space="preserve"> H10 + H11 + H12 - H13 + H14 + H15</f>
        <v>0</v>
      </c>
      <c r="J9" s="12"/>
    </row>
    <row r="10" spans="1:10" x14ac:dyDescent="0.25">
      <c r="A10" s="9"/>
      <c r="B10" s="9"/>
      <c r="C10" s="9">
        <v>100</v>
      </c>
      <c r="D10" s="10" t="s">
        <v>11</v>
      </c>
      <c r="E10" s="11">
        <v>1463.98</v>
      </c>
      <c r="F10" s="11"/>
      <c r="G10" s="12"/>
      <c r="H10" s="11">
        <v>0</v>
      </c>
      <c r="I10" s="11"/>
      <c r="J10" s="12"/>
    </row>
    <row r="11" spans="1:10" x14ac:dyDescent="0.25">
      <c r="A11" s="9"/>
      <c r="B11" s="9"/>
      <c r="C11" s="9">
        <v>101</v>
      </c>
      <c r="D11" s="10" t="s">
        <v>15</v>
      </c>
      <c r="E11" s="11">
        <v>0</v>
      </c>
      <c r="F11" s="11"/>
      <c r="G11" s="12"/>
      <c r="H11" s="11">
        <v>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12</v>
      </c>
      <c r="E12" s="11">
        <v>0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13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14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16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17</v>
      </c>
      <c r="E16" s="12"/>
      <c r="F16" s="12">
        <f xml:space="preserve"> E17 + E18 - E19 + E20</f>
        <v>442606.07</v>
      </c>
      <c r="G16" s="12"/>
      <c r="H16" s="12"/>
      <c r="I16" s="12">
        <f xml:space="preserve"> H17 + H18 - H19 + H20</f>
        <v>4118514.61</v>
      </c>
      <c r="J16" s="12"/>
    </row>
    <row r="17" spans="1:10" x14ac:dyDescent="0.25">
      <c r="A17" s="9"/>
      <c r="B17" s="9"/>
      <c r="C17" s="9">
        <v>120</v>
      </c>
      <c r="D17" s="10" t="s">
        <v>18</v>
      </c>
      <c r="E17" s="11">
        <v>414606.07</v>
      </c>
      <c r="F17" s="11"/>
      <c r="G17" s="12"/>
      <c r="H17" s="11">
        <v>4118514.61</v>
      </c>
      <c r="I17" s="11"/>
      <c r="J17" s="12"/>
    </row>
    <row r="18" spans="1:10" x14ac:dyDescent="0.25">
      <c r="A18" s="9"/>
      <c r="B18" s="9"/>
      <c r="C18" s="9">
        <v>121</v>
      </c>
      <c r="D18" s="10" t="s">
        <v>19</v>
      </c>
      <c r="E18" s="11">
        <v>28000</v>
      </c>
      <c r="F18" s="11"/>
      <c r="G18" s="12"/>
      <c r="H18" s="11">
        <v>0</v>
      </c>
      <c r="I18" s="11"/>
      <c r="J18" s="12"/>
    </row>
    <row r="19" spans="1:10" x14ac:dyDescent="0.25">
      <c r="A19" s="9"/>
      <c r="B19" s="9"/>
      <c r="C19" s="9">
        <v>122</v>
      </c>
      <c r="D19" s="9" t="s">
        <v>20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21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22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23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24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26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25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27</v>
      </c>
      <c r="E26" s="12"/>
      <c r="F26" s="12">
        <f xml:space="preserve"> E27 + E28 + E29 + E30 + E31</f>
        <v>91627.7</v>
      </c>
      <c r="G26" s="12"/>
      <c r="H26" s="12"/>
      <c r="I26" s="12">
        <f xml:space="preserve"> H27 + H28 + H29 + H30 + H31</f>
        <v>706096.82000000007</v>
      </c>
      <c r="J26" s="12"/>
    </row>
    <row r="27" spans="1:10" x14ac:dyDescent="0.25">
      <c r="A27" s="9"/>
      <c r="B27" s="9"/>
      <c r="C27" s="9">
        <v>150</v>
      </c>
      <c r="D27" s="15" t="s">
        <v>28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29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30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31</v>
      </c>
      <c r="E30" s="11">
        <v>91627.7</v>
      </c>
      <c r="F30" s="11"/>
      <c r="G30" s="12"/>
      <c r="H30" s="11">
        <v>94296.82</v>
      </c>
      <c r="I30" s="11"/>
      <c r="J30" s="12"/>
    </row>
    <row r="31" spans="1:10" s="43" customFormat="1" x14ac:dyDescent="0.25">
      <c r="A31" s="41"/>
      <c r="B31" s="41"/>
      <c r="C31" s="41">
        <v>159</v>
      </c>
      <c r="D31" s="45" t="s">
        <v>84</v>
      </c>
      <c r="E31" s="42">
        <v>0</v>
      </c>
      <c r="F31" s="42"/>
      <c r="G31" s="34"/>
      <c r="H31" s="42">
        <v>611800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32</v>
      </c>
      <c r="E32" s="12"/>
      <c r="F32" s="12">
        <f xml:space="preserve"> E33 + E34 + E35</f>
        <v>602.49</v>
      </c>
      <c r="G32" s="12"/>
      <c r="H32" s="12"/>
      <c r="I32" s="12">
        <f xml:space="preserve"> H33 + H34 + H35</f>
        <v>0</v>
      </c>
      <c r="J32" s="12"/>
    </row>
    <row r="33" spans="1:10" x14ac:dyDescent="0.25">
      <c r="A33" s="9"/>
      <c r="B33" s="9"/>
      <c r="C33" s="9">
        <v>190</v>
      </c>
      <c r="D33" s="15" t="s">
        <v>33</v>
      </c>
      <c r="E33" s="11">
        <v>602.49</v>
      </c>
      <c r="F33" s="11"/>
      <c r="G33" s="12"/>
      <c r="H33" s="11">
        <v>0</v>
      </c>
      <c r="I33" s="11"/>
      <c r="J33" s="12"/>
    </row>
    <row r="34" spans="1:10" x14ac:dyDescent="0.25">
      <c r="A34" s="9"/>
      <c r="B34" s="9"/>
      <c r="C34" s="9">
        <v>196</v>
      </c>
      <c r="D34" s="15" t="s">
        <v>34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32</v>
      </c>
      <c r="E35" s="11"/>
      <c r="F35" s="11"/>
      <c r="G35" s="12"/>
      <c r="H35" s="11"/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35</v>
      </c>
      <c r="E36" s="14"/>
      <c r="F36" s="14"/>
      <c r="G36" s="12">
        <f xml:space="preserve"> F43 - F49</f>
        <v>462829.62000000011</v>
      </c>
      <c r="H36" s="14"/>
      <c r="I36" s="14"/>
      <c r="J36" s="12">
        <f xml:space="preserve"> I43 - I49</f>
        <v>5698119.9499999993</v>
      </c>
    </row>
    <row r="37" spans="1:10" s="4" customFormat="1" x14ac:dyDescent="0.25">
      <c r="A37" s="9"/>
      <c r="B37" s="9">
        <v>23</v>
      </c>
      <c r="C37" s="9"/>
      <c r="D37" s="9" t="s">
        <v>36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37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38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39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40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41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42</v>
      </c>
      <c r="E43" s="12"/>
      <c r="F43" s="11">
        <f>E44 + E47</f>
        <v>677673.72000000009</v>
      </c>
      <c r="G43" s="12"/>
      <c r="H43" s="12"/>
      <c r="I43" s="11">
        <f>H44 + H47</f>
        <v>8336847.0899999999</v>
      </c>
      <c r="J43" s="12"/>
    </row>
    <row r="44" spans="1:10" x14ac:dyDescent="0.25">
      <c r="A44" s="9"/>
      <c r="B44" s="9"/>
      <c r="C44" s="9">
        <v>252</v>
      </c>
      <c r="D44" s="15" t="s">
        <v>43</v>
      </c>
      <c r="E44" s="11">
        <v>671101.81</v>
      </c>
      <c r="F44" s="11"/>
      <c r="G44" s="12"/>
      <c r="H44" s="11">
        <v>8267934.0300000003</v>
      </c>
      <c r="I44" s="11"/>
      <c r="J44" s="12"/>
    </row>
    <row r="45" spans="1:10" x14ac:dyDescent="0.25">
      <c r="A45" s="9"/>
      <c r="B45" s="9"/>
      <c r="C45" s="9">
        <v>253</v>
      </c>
      <c r="D45" s="15" t="s">
        <v>44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45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46</v>
      </c>
      <c r="E47" s="11">
        <v>6571.91</v>
      </c>
      <c r="F47" s="11"/>
      <c r="G47" s="12"/>
      <c r="H47" s="11">
        <v>68913.06</v>
      </c>
      <c r="I47" s="11"/>
      <c r="J47" s="12"/>
    </row>
    <row r="48" spans="1:10" x14ac:dyDescent="0.25">
      <c r="A48" s="9"/>
      <c r="B48" s="9"/>
      <c r="C48" s="9">
        <v>256</v>
      </c>
      <c r="D48" s="15" t="s">
        <v>47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48</v>
      </c>
      <c r="E49" s="42"/>
      <c r="F49" s="42">
        <f xml:space="preserve"> E50</f>
        <v>214844.1</v>
      </c>
      <c r="G49" s="34"/>
      <c r="H49" s="42"/>
      <c r="I49" s="42">
        <f xml:space="preserve"> H50</f>
        <v>2638727.14</v>
      </c>
      <c r="J49" s="34"/>
    </row>
    <row r="50" spans="1:10" s="46" customFormat="1" x14ac:dyDescent="0.25">
      <c r="A50" s="41"/>
      <c r="B50" s="41"/>
      <c r="C50" s="41">
        <v>257</v>
      </c>
      <c r="D50" s="41" t="s">
        <v>48</v>
      </c>
      <c r="E50" s="42">
        <v>214844.1</v>
      </c>
      <c r="F50" s="34">
        <v>0</v>
      </c>
      <c r="G50" s="34"/>
      <c r="H50" s="42">
        <v>2638727.14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79</v>
      </c>
      <c r="E51" s="16"/>
      <c r="F51" s="12">
        <f xml:space="preserve"> E52</f>
        <v>0</v>
      </c>
      <c r="G51" s="12"/>
      <c r="H51" s="16"/>
      <c r="I51" s="12">
        <f xml:space="preserve"> H52</f>
        <v>0</v>
      </c>
      <c r="J51" s="12"/>
    </row>
    <row r="52" spans="1:10" s="4" customFormat="1" x14ac:dyDescent="0.25">
      <c r="A52" s="9"/>
      <c r="B52" s="9"/>
      <c r="C52" s="9">
        <v>280</v>
      </c>
      <c r="D52" s="9" t="s">
        <v>79</v>
      </c>
      <c r="E52" s="16">
        <v>0</v>
      </c>
      <c r="F52" s="12"/>
      <c r="G52" s="12"/>
      <c r="H52" s="16">
        <v>0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5</v>
      </c>
      <c r="D54" s="13" t="s">
        <v>49</v>
      </c>
      <c r="E54" s="14"/>
      <c r="F54" s="14"/>
      <c r="G54" s="12">
        <f xml:space="preserve"> G8 + G36</f>
        <v>999129.8600000001</v>
      </c>
      <c r="H54" s="14"/>
      <c r="I54" s="14"/>
      <c r="J54" s="12">
        <f xml:space="preserve"> J8 + J36</f>
        <v>10522731.379999999</v>
      </c>
    </row>
    <row r="55" spans="1:10" s="6" customFormat="1" ht="18.75" x14ac:dyDescent="0.3">
      <c r="B55" s="17"/>
      <c r="C55" s="17"/>
      <c r="D55" s="17"/>
      <c r="E55" s="18"/>
      <c r="F55" s="18"/>
      <c r="G55" s="51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58" spans="1:10" x14ac:dyDescent="0.25">
      <c r="G58" s="5"/>
    </row>
    <row r="59" spans="1:10" x14ac:dyDescent="0.25">
      <c r="G59" s="5"/>
    </row>
    <row r="60" spans="1:10" ht="15.75" x14ac:dyDescent="0.25">
      <c r="A60" s="2"/>
      <c r="B60" s="2"/>
      <c r="C60" s="2"/>
      <c r="D60" s="2" t="s">
        <v>78</v>
      </c>
      <c r="E60" s="3" t="s">
        <v>90</v>
      </c>
      <c r="F60" s="48">
        <v>3640019215</v>
      </c>
      <c r="G60" s="3"/>
      <c r="H60" s="3" t="s">
        <v>90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103</v>
      </c>
      <c r="E61" s="8"/>
      <c r="F61" s="8"/>
      <c r="G61" s="23" t="s">
        <v>101</v>
      </c>
      <c r="H61" s="8"/>
      <c r="I61" s="8"/>
      <c r="J61" s="23" t="s">
        <v>101</v>
      </c>
    </row>
    <row r="62" spans="1:10" x14ac:dyDescent="0.25">
      <c r="A62" s="9"/>
      <c r="B62" s="9"/>
      <c r="C62" s="9"/>
      <c r="D62" s="10"/>
      <c r="E62" s="11"/>
      <c r="F62" s="11"/>
      <c r="G62" s="12"/>
      <c r="H62" s="11"/>
      <c r="I62" s="11"/>
      <c r="J62" s="12"/>
    </row>
    <row r="63" spans="1:10" x14ac:dyDescent="0.25">
      <c r="A63" s="9"/>
      <c r="B63" s="9" t="s">
        <v>51</v>
      </c>
      <c r="C63" s="9"/>
      <c r="D63" s="9" t="s">
        <v>52</v>
      </c>
      <c r="E63" s="33" t="s">
        <v>96</v>
      </c>
      <c r="F63" s="33" t="s">
        <v>96</v>
      </c>
      <c r="G63" s="33" t="s">
        <v>96</v>
      </c>
      <c r="H63" s="24" t="s">
        <v>102</v>
      </c>
      <c r="I63" s="24" t="s">
        <v>102</v>
      </c>
      <c r="J63" s="24" t="s">
        <v>102</v>
      </c>
    </row>
    <row r="64" spans="1:10" x14ac:dyDescent="0.25">
      <c r="A64" s="9" t="s">
        <v>50</v>
      </c>
      <c r="B64" s="9" t="s">
        <v>0</v>
      </c>
      <c r="C64" s="9" t="s">
        <v>0</v>
      </c>
      <c r="D64" s="9" t="s">
        <v>2</v>
      </c>
      <c r="E64" s="12" t="s">
        <v>112</v>
      </c>
      <c r="F64" s="12" t="s">
        <v>112</v>
      </c>
      <c r="G64" s="35" t="s">
        <v>112</v>
      </c>
      <c r="H64" s="34" t="s">
        <v>98</v>
      </c>
      <c r="I64" s="34" t="s">
        <v>98</v>
      </c>
      <c r="J64" s="34" t="s">
        <v>98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 t="s">
        <v>3</v>
      </c>
      <c r="F65" s="11" t="s">
        <v>3</v>
      </c>
      <c r="G65" s="50" t="s">
        <v>3</v>
      </c>
      <c r="H65" s="11" t="s">
        <v>97</v>
      </c>
      <c r="I65" s="11" t="s">
        <v>97</v>
      </c>
      <c r="J65" s="11" t="s">
        <v>97</v>
      </c>
    </row>
    <row r="66" spans="1:10" s="6" customFormat="1" ht="18.75" x14ac:dyDescent="0.3">
      <c r="A66" s="13">
        <v>3</v>
      </c>
      <c r="B66" s="13"/>
      <c r="C66" s="13"/>
      <c r="D66" s="13" t="s">
        <v>53</v>
      </c>
      <c r="E66" s="14"/>
      <c r="F66" s="14"/>
      <c r="G66" s="14">
        <f>F67+F70+F73+F76+F78</f>
        <v>185015.47</v>
      </c>
      <c r="H66" s="14"/>
      <c r="I66" s="14"/>
      <c r="J66" s="14">
        <f xml:space="preserve"> I67 + I70 + I73 + I76 + I78 + I81 + I84 + I89 + I93</f>
        <v>4543051.88</v>
      </c>
    </row>
    <row r="67" spans="1:10" s="4" customFormat="1" x14ac:dyDescent="0.25">
      <c r="A67" s="9"/>
      <c r="B67" s="9">
        <v>30</v>
      </c>
      <c r="C67" s="9"/>
      <c r="D67" s="9" t="s">
        <v>54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54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55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56</v>
      </c>
      <c r="E70" s="12"/>
      <c r="F70" s="12">
        <f xml:space="preserve"> E71</f>
        <v>9120.0300000000007</v>
      </c>
      <c r="G70" s="12"/>
      <c r="H70" s="12"/>
      <c r="I70" s="12">
        <f xml:space="preserve"> H71</f>
        <v>0</v>
      </c>
      <c r="J70" s="12"/>
    </row>
    <row r="71" spans="1:10" x14ac:dyDescent="0.25">
      <c r="A71" s="9"/>
      <c r="B71" s="9"/>
      <c r="C71" s="9">
        <v>320</v>
      </c>
      <c r="D71" s="10" t="s">
        <v>57</v>
      </c>
      <c r="E71" s="11">
        <v>9120.0300000000007</v>
      </c>
      <c r="F71" s="11"/>
      <c r="G71" s="12"/>
      <c r="H71" s="11">
        <v>0</v>
      </c>
      <c r="I71" s="11"/>
      <c r="J71" s="12"/>
    </row>
    <row r="72" spans="1:10" x14ac:dyDescent="0.25">
      <c r="A72" s="9"/>
      <c r="B72" s="9"/>
      <c r="C72" s="9">
        <v>326</v>
      </c>
      <c r="D72" s="10" t="s">
        <v>58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59</v>
      </c>
      <c r="E73" s="12"/>
      <c r="F73" s="12">
        <f xml:space="preserve"> E74</f>
        <v>107023.27</v>
      </c>
      <c r="G73" s="12"/>
      <c r="H73" s="12"/>
      <c r="I73" s="12">
        <v>350666</v>
      </c>
      <c r="J73" s="12"/>
    </row>
    <row r="74" spans="1:10" x14ac:dyDescent="0.25">
      <c r="A74" s="9"/>
      <c r="B74" s="9"/>
      <c r="C74" s="9">
        <v>331</v>
      </c>
      <c r="D74" s="10" t="s">
        <v>60</v>
      </c>
      <c r="E74" s="11">
        <v>107023.27</v>
      </c>
      <c r="F74" s="11"/>
      <c r="G74" s="12"/>
      <c r="H74" s="11">
        <v>251393.94</v>
      </c>
      <c r="I74" s="11"/>
      <c r="J74" s="12"/>
    </row>
    <row r="75" spans="1:10" x14ac:dyDescent="0.25">
      <c r="A75" s="9"/>
      <c r="B75" s="9"/>
      <c r="C75" s="9">
        <v>336</v>
      </c>
      <c r="D75" s="10" t="s">
        <v>104</v>
      </c>
      <c r="E75" s="11">
        <v>0</v>
      </c>
      <c r="F75" s="11"/>
      <c r="G75" s="12"/>
      <c r="H75" s="11">
        <v>99272.06</v>
      </c>
      <c r="I75" s="11"/>
      <c r="J75" s="12"/>
    </row>
    <row r="76" spans="1:10" s="4" customFormat="1" x14ac:dyDescent="0.25">
      <c r="A76" s="9"/>
      <c r="B76" s="9">
        <v>34</v>
      </c>
      <c r="C76" s="9"/>
      <c r="D76" s="9" t="s">
        <v>61</v>
      </c>
      <c r="E76" s="12"/>
      <c r="F76" s="12">
        <f xml:space="preserve"> E77</f>
        <v>0</v>
      </c>
      <c r="G76" s="12"/>
      <c r="H76" s="12"/>
      <c r="I76" s="12">
        <f xml:space="preserve"> H77</f>
        <v>0</v>
      </c>
      <c r="J76" s="12"/>
    </row>
    <row r="77" spans="1:10" x14ac:dyDescent="0.25">
      <c r="A77" s="9"/>
      <c r="B77" s="9"/>
      <c r="C77" s="9">
        <v>340</v>
      </c>
      <c r="D77" s="10" t="s">
        <v>88</v>
      </c>
      <c r="E77" s="49">
        <v>0</v>
      </c>
      <c r="F77" s="11"/>
      <c r="G77" s="12"/>
      <c r="H77" s="49">
        <v>0</v>
      </c>
      <c r="I77" s="11"/>
      <c r="J77" s="12"/>
    </row>
    <row r="78" spans="1:10" s="4" customFormat="1" x14ac:dyDescent="0.25">
      <c r="A78" s="9"/>
      <c r="B78" s="9">
        <v>36</v>
      </c>
      <c r="C78" s="9"/>
      <c r="D78" s="9" t="s">
        <v>62</v>
      </c>
      <c r="E78" s="12"/>
      <c r="F78" s="12">
        <f xml:space="preserve"> E79</f>
        <v>68872.17</v>
      </c>
      <c r="G78" s="12"/>
      <c r="H78" s="12"/>
      <c r="I78" s="12">
        <f xml:space="preserve"> H79</f>
        <v>40356.25</v>
      </c>
      <c r="J78" s="12"/>
    </row>
    <row r="79" spans="1:10" x14ac:dyDescent="0.25">
      <c r="A79" s="9"/>
      <c r="B79" s="9"/>
      <c r="C79" s="9">
        <v>360</v>
      </c>
      <c r="D79" s="10" t="s">
        <v>63</v>
      </c>
      <c r="E79" s="11">
        <v>68872.17</v>
      </c>
      <c r="F79" s="11">
        <v>0</v>
      </c>
      <c r="G79" s="12"/>
      <c r="H79" s="11">
        <v>40356.25</v>
      </c>
      <c r="I79" s="11">
        <v>0</v>
      </c>
      <c r="J79" s="12"/>
    </row>
    <row r="80" spans="1:10" x14ac:dyDescent="0.25">
      <c r="A80" s="9"/>
      <c r="B80" s="9"/>
      <c r="C80" s="9">
        <v>361</v>
      </c>
      <c r="D80" s="10" t="s">
        <v>64</v>
      </c>
      <c r="E80" s="11">
        <v>0</v>
      </c>
      <c r="F80" s="11"/>
      <c r="G80" s="12"/>
      <c r="H80" s="11">
        <v>0</v>
      </c>
      <c r="I80" s="11"/>
      <c r="J80" s="12"/>
    </row>
    <row r="81" spans="1:10" x14ac:dyDescent="0.25">
      <c r="A81" s="9"/>
      <c r="B81" s="9"/>
      <c r="C81" s="9">
        <v>365</v>
      </c>
      <c r="D81" s="10" t="s">
        <v>87</v>
      </c>
      <c r="E81" s="11"/>
      <c r="F81" s="11">
        <v>48082.87</v>
      </c>
      <c r="G81" s="12"/>
      <c r="H81" s="11"/>
      <c r="I81" s="11">
        <v>2967404.63</v>
      </c>
      <c r="J81" s="12"/>
    </row>
    <row r="82" spans="1:10" x14ac:dyDescent="0.25">
      <c r="A82" s="9"/>
      <c r="B82" s="9"/>
      <c r="C82" s="9">
        <v>368</v>
      </c>
      <c r="D82" s="10" t="s">
        <v>65</v>
      </c>
      <c r="E82" s="11">
        <v>48082.87</v>
      </c>
      <c r="F82" s="11"/>
      <c r="G82" s="12"/>
      <c r="H82" s="11">
        <v>19494.63</v>
      </c>
      <c r="I82" s="11"/>
      <c r="J82" s="12"/>
    </row>
    <row r="83" spans="1:10" x14ac:dyDescent="0.25">
      <c r="A83" s="9"/>
      <c r="B83" s="9"/>
      <c r="C83" s="9">
        <v>369</v>
      </c>
      <c r="D83" s="10" t="s">
        <v>105</v>
      </c>
      <c r="E83" s="11">
        <v>0</v>
      </c>
      <c r="F83" s="11"/>
      <c r="G83" s="12"/>
      <c r="H83" s="11">
        <v>2947910</v>
      </c>
      <c r="I83" s="11"/>
      <c r="J83" s="12"/>
    </row>
    <row r="84" spans="1:10" s="4" customFormat="1" x14ac:dyDescent="0.25">
      <c r="A84" s="9"/>
      <c r="B84" s="9">
        <v>37</v>
      </c>
      <c r="C84" s="9"/>
      <c r="D84" s="9" t="s">
        <v>66</v>
      </c>
      <c r="E84" s="12"/>
      <c r="F84" s="12">
        <f xml:space="preserve"> E85 - E86 + E87 + E88</f>
        <v>0</v>
      </c>
      <c r="G84" s="12"/>
      <c r="H84" s="12"/>
      <c r="I84" s="12">
        <f xml:space="preserve"> H85 - H86 + H87 + H88</f>
        <v>0</v>
      </c>
      <c r="J84" s="12"/>
    </row>
    <row r="85" spans="1:10" x14ac:dyDescent="0.25">
      <c r="A85" s="9"/>
      <c r="B85" s="9"/>
      <c r="C85" s="9">
        <v>370</v>
      </c>
      <c r="D85" s="10" t="s">
        <v>85</v>
      </c>
      <c r="E85" s="11">
        <v>0</v>
      </c>
      <c r="F85" s="11"/>
      <c r="G85" s="12"/>
      <c r="H85" s="11">
        <v>0</v>
      </c>
      <c r="I85" s="11"/>
      <c r="J85" s="12"/>
    </row>
    <row r="86" spans="1:10" s="4" customFormat="1" x14ac:dyDescent="0.25">
      <c r="A86" s="9"/>
      <c r="B86" s="9"/>
      <c r="C86" s="9">
        <v>371</v>
      </c>
      <c r="D86" s="9" t="s">
        <v>67</v>
      </c>
      <c r="E86" s="12">
        <v>0</v>
      </c>
      <c r="F86" s="12"/>
      <c r="G86" s="12"/>
      <c r="H86" s="12">
        <v>0</v>
      </c>
      <c r="I86" s="12"/>
      <c r="J86" s="12"/>
    </row>
    <row r="87" spans="1:10" x14ac:dyDescent="0.25">
      <c r="A87" s="27"/>
      <c r="B87" s="27"/>
      <c r="C87" s="27">
        <v>372</v>
      </c>
      <c r="D87" s="28" t="s">
        <v>68</v>
      </c>
      <c r="E87" s="29">
        <v>0</v>
      </c>
      <c r="F87" s="29"/>
      <c r="G87" s="30"/>
      <c r="H87" s="29">
        <v>0</v>
      </c>
      <c r="I87" s="29"/>
      <c r="J87" s="30"/>
    </row>
    <row r="88" spans="1:10" x14ac:dyDescent="0.25">
      <c r="A88" s="27"/>
      <c r="B88" s="27"/>
      <c r="C88" s="27">
        <v>373</v>
      </c>
      <c r="D88" s="28" t="s">
        <v>86</v>
      </c>
      <c r="E88" s="29">
        <v>0</v>
      </c>
      <c r="F88" s="29"/>
      <c r="G88" s="30"/>
      <c r="H88" s="29">
        <v>0</v>
      </c>
      <c r="I88" s="29"/>
      <c r="J88" s="30"/>
    </row>
    <row r="89" spans="1:10" x14ac:dyDescent="0.25">
      <c r="A89" s="27"/>
      <c r="B89" s="27">
        <v>38</v>
      </c>
      <c r="C89" s="27"/>
      <c r="D89" s="28" t="s">
        <v>106</v>
      </c>
      <c r="E89" s="29"/>
      <c r="F89" s="29">
        <v>0</v>
      </c>
      <c r="G89" s="30"/>
      <c r="H89" s="29"/>
      <c r="I89" s="29">
        <v>572825</v>
      </c>
      <c r="J89" s="30"/>
    </row>
    <row r="90" spans="1:10" x14ac:dyDescent="0.25">
      <c r="A90" s="27"/>
      <c r="B90" s="27"/>
      <c r="C90" s="27">
        <v>380</v>
      </c>
      <c r="D90" s="28" t="s">
        <v>107</v>
      </c>
      <c r="E90" s="29"/>
      <c r="F90" s="29"/>
      <c r="G90" s="30"/>
      <c r="H90" s="29">
        <v>572825</v>
      </c>
      <c r="I90" s="29"/>
      <c r="J90" s="30"/>
    </row>
    <row r="91" spans="1:10" x14ac:dyDescent="0.25">
      <c r="A91" s="27"/>
      <c r="B91" s="27">
        <v>39</v>
      </c>
      <c r="C91" s="27"/>
      <c r="D91" s="28" t="s">
        <v>92</v>
      </c>
      <c r="E91" s="29"/>
      <c r="F91" s="29">
        <f xml:space="preserve"> E92</f>
        <v>0</v>
      </c>
      <c r="G91" s="30"/>
      <c r="H91" s="29"/>
      <c r="I91" s="29">
        <f xml:space="preserve"> H92</f>
        <v>0</v>
      </c>
      <c r="J91" s="30"/>
    </row>
    <row r="92" spans="1:10" x14ac:dyDescent="0.25">
      <c r="A92" s="27"/>
      <c r="B92" s="27"/>
      <c r="C92" s="27">
        <v>390</v>
      </c>
      <c r="D92" s="28" t="s">
        <v>91</v>
      </c>
      <c r="E92" s="29">
        <v>0</v>
      </c>
      <c r="F92" s="29"/>
      <c r="G92" s="30"/>
      <c r="H92" s="29">
        <v>0</v>
      </c>
      <c r="I92" s="29"/>
      <c r="J92" s="30"/>
    </row>
    <row r="93" spans="1:10" x14ac:dyDescent="0.25">
      <c r="A93" s="27"/>
      <c r="B93" s="27">
        <v>40</v>
      </c>
      <c r="C93" s="27"/>
      <c r="D93" s="28" t="s">
        <v>108</v>
      </c>
      <c r="E93" s="29"/>
      <c r="F93" s="29">
        <v>0</v>
      </c>
      <c r="G93" s="30"/>
      <c r="H93" s="29"/>
      <c r="I93" s="29">
        <v>611800</v>
      </c>
      <c r="J93" s="30"/>
    </row>
    <row r="94" spans="1:10" x14ac:dyDescent="0.25">
      <c r="A94" s="27"/>
      <c r="B94" s="27"/>
      <c r="C94" s="27">
        <v>479</v>
      </c>
      <c r="D94" s="28" t="s">
        <v>109</v>
      </c>
      <c r="E94" s="29">
        <v>0</v>
      </c>
      <c r="F94" s="29"/>
      <c r="G94" s="30"/>
      <c r="H94" s="29">
        <v>611800</v>
      </c>
      <c r="I94" s="29"/>
      <c r="J94" s="30"/>
    </row>
    <row r="95" spans="1:10" s="13" customFormat="1" ht="18.75" x14ac:dyDescent="0.3">
      <c r="A95" s="13">
        <v>5</v>
      </c>
      <c r="D95" s="13" t="s">
        <v>69</v>
      </c>
      <c r="E95" s="14"/>
      <c r="F95" s="14"/>
      <c r="G95" s="14">
        <f xml:space="preserve"> F96 + F99 + F102 + F106 - F108 - F110</f>
        <v>814114.3899999999</v>
      </c>
      <c r="H95" s="14"/>
      <c r="I95" s="14"/>
      <c r="J95" s="14">
        <f xml:space="preserve"> I96 + I99 + I102 - I104 -I108 - I110</f>
        <v>5979679.5000000009</v>
      </c>
    </row>
    <row r="96" spans="1:10" s="4" customFormat="1" x14ac:dyDescent="0.25">
      <c r="A96" s="31"/>
      <c r="B96" s="31">
        <v>50</v>
      </c>
      <c r="C96" s="31"/>
      <c r="D96" s="31" t="s">
        <v>70</v>
      </c>
      <c r="E96" s="32"/>
      <c r="F96" s="32">
        <f xml:space="preserve"> E97</f>
        <v>450000</v>
      </c>
      <c r="G96" s="32"/>
      <c r="H96" s="32"/>
      <c r="I96" s="32">
        <f xml:space="preserve"> H97</f>
        <v>450000</v>
      </c>
      <c r="J96" s="32"/>
    </row>
    <row r="97" spans="1:10" x14ac:dyDescent="0.25">
      <c r="A97" s="9"/>
      <c r="B97" s="9"/>
      <c r="C97" s="9">
        <v>500</v>
      </c>
      <c r="D97" s="10" t="s">
        <v>71</v>
      </c>
      <c r="E97" s="11">
        <v>450000</v>
      </c>
      <c r="F97" s="11"/>
      <c r="G97" s="12"/>
      <c r="H97" s="11">
        <v>450000</v>
      </c>
      <c r="I97" s="11"/>
      <c r="J97" s="12"/>
    </row>
    <row r="98" spans="1:10" s="4" customFormat="1" x14ac:dyDescent="0.25">
      <c r="A98" s="9"/>
      <c r="B98" s="9"/>
      <c r="C98" s="9">
        <v>501</v>
      </c>
      <c r="D98" s="9" t="s">
        <v>72</v>
      </c>
      <c r="E98" s="12">
        <v>0</v>
      </c>
      <c r="F98" s="12"/>
      <c r="G98" s="12"/>
      <c r="H98" s="12">
        <v>0</v>
      </c>
      <c r="I98" s="12"/>
      <c r="J98" s="12"/>
    </row>
    <row r="99" spans="1:10" s="4" customFormat="1" x14ac:dyDescent="0.25">
      <c r="A99" s="9"/>
      <c r="B99" s="9">
        <v>52</v>
      </c>
      <c r="C99" s="9"/>
      <c r="D99" s="9" t="s">
        <v>73</v>
      </c>
      <c r="E99" s="12"/>
      <c r="F99" s="12">
        <f xml:space="preserve"> E100 + E101</f>
        <v>329290.68</v>
      </c>
      <c r="G99" s="12"/>
      <c r="H99" s="12"/>
      <c r="I99" s="12">
        <f xml:space="preserve"> H100 + H101</f>
        <v>10478793.130000001</v>
      </c>
      <c r="J99" s="12"/>
    </row>
    <row r="100" spans="1:10" x14ac:dyDescent="0.25">
      <c r="A100" s="9"/>
      <c r="B100" s="9"/>
      <c r="C100" s="9">
        <v>502</v>
      </c>
      <c r="D100" s="10" t="s">
        <v>81</v>
      </c>
      <c r="E100" s="11">
        <v>290847.13</v>
      </c>
      <c r="F100" s="11"/>
      <c r="G100" s="12"/>
      <c r="H100" s="11">
        <v>10478793.130000001</v>
      </c>
      <c r="I100" s="11"/>
      <c r="J100" s="12"/>
    </row>
    <row r="101" spans="1:10" x14ac:dyDescent="0.25">
      <c r="A101" s="9"/>
      <c r="B101" s="9"/>
      <c r="C101" s="9">
        <v>522</v>
      </c>
      <c r="D101" s="19" t="s">
        <v>82</v>
      </c>
      <c r="E101" s="11">
        <v>38443.550000000003</v>
      </c>
      <c r="F101" s="11"/>
      <c r="G101" s="12"/>
      <c r="H101" s="11">
        <v>0</v>
      </c>
      <c r="I101" s="11"/>
      <c r="J101" s="12"/>
    </row>
    <row r="102" spans="1:10" s="40" customFormat="1" x14ac:dyDescent="0.25">
      <c r="A102" s="37"/>
      <c r="B102" s="37">
        <v>54</v>
      </c>
      <c r="C102" s="37"/>
      <c r="D102" s="38" t="s">
        <v>74</v>
      </c>
      <c r="E102" s="39"/>
      <c r="F102" s="39">
        <f xml:space="preserve"> E103</f>
        <v>31768.06</v>
      </c>
      <c r="G102" s="39"/>
      <c r="H102" s="39"/>
      <c r="I102" s="39">
        <f xml:space="preserve"> H103</f>
        <v>391380.59</v>
      </c>
      <c r="J102" s="39"/>
    </row>
    <row r="103" spans="1:10" x14ac:dyDescent="0.25">
      <c r="A103" s="9"/>
      <c r="B103" s="9"/>
      <c r="C103" s="9">
        <v>548</v>
      </c>
      <c r="D103" s="19" t="s">
        <v>75</v>
      </c>
      <c r="E103" s="11">
        <v>31768.06</v>
      </c>
      <c r="F103" s="11"/>
      <c r="G103" s="12"/>
      <c r="H103" s="11">
        <v>391380.59</v>
      </c>
      <c r="I103" s="11"/>
      <c r="J103" s="12"/>
    </row>
    <row r="104" spans="1:10" x14ac:dyDescent="0.25">
      <c r="A104" s="9"/>
      <c r="B104" s="9">
        <v>55</v>
      </c>
      <c r="C104" s="9"/>
      <c r="D104" s="19" t="s">
        <v>111</v>
      </c>
      <c r="E104" s="11"/>
      <c r="F104" s="11"/>
      <c r="G104" s="12"/>
      <c r="H104" s="11"/>
      <c r="I104" s="12">
        <v>5180389.29</v>
      </c>
      <c r="J104" s="12"/>
    </row>
    <row r="105" spans="1:10" x14ac:dyDescent="0.25">
      <c r="A105" s="9"/>
      <c r="B105" s="9"/>
      <c r="C105" s="9">
        <v>550</v>
      </c>
      <c r="D105" s="19" t="s">
        <v>110</v>
      </c>
      <c r="E105" s="11"/>
      <c r="F105" s="11"/>
      <c r="G105" s="12"/>
      <c r="H105" s="52">
        <v>5180389.29</v>
      </c>
      <c r="I105" s="11"/>
      <c r="J105" s="12"/>
    </row>
    <row r="106" spans="1:10" s="43" customFormat="1" x14ac:dyDescent="0.25">
      <c r="A106" s="41"/>
      <c r="B106" s="41">
        <v>57</v>
      </c>
      <c r="C106" s="41"/>
      <c r="D106" s="26" t="s">
        <v>94</v>
      </c>
      <c r="E106" s="42"/>
      <c r="F106" s="42">
        <f xml:space="preserve">  E107</f>
        <v>205856.85</v>
      </c>
      <c r="G106" s="34"/>
      <c r="H106" s="42"/>
      <c r="I106" s="11">
        <v>0</v>
      </c>
      <c r="J106" s="34"/>
    </row>
    <row r="107" spans="1:10" x14ac:dyDescent="0.25">
      <c r="A107" s="9"/>
      <c r="B107" s="9"/>
      <c r="C107" s="9">
        <v>570</v>
      </c>
      <c r="D107" s="36" t="s">
        <v>93</v>
      </c>
      <c r="E107" s="11">
        <v>205856.85</v>
      </c>
      <c r="F107" s="11"/>
      <c r="G107" s="12"/>
      <c r="H107" s="11">
        <v>0</v>
      </c>
      <c r="I107" s="11"/>
      <c r="J107" s="12"/>
    </row>
    <row r="108" spans="1:10" s="43" customFormat="1" x14ac:dyDescent="0.25">
      <c r="A108" s="41"/>
      <c r="B108" s="41">
        <v>58</v>
      </c>
      <c r="C108" s="41"/>
      <c r="D108" s="44" t="s">
        <v>83</v>
      </c>
      <c r="E108" s="42"/>
      <c r="F108" s="42">
        <f xml:space="preserve">  E109</f>
        <v>119003.79</v>
      </c>
      <c r="G108" s="34"/>
      <c r="H108" s="42"/>
      <c r="I108" s="42">
        <v>83797.41</v>
      </c>
      <c r="J108" s="34"/>
    </row>
    <row r="109" spans="1:10" s="4" customFormat="1" x14ac:dyDescent="0.25">
      <c r="A109" s="9"/>
      <c r="B109" s="9"/>
      <c r="C109" s="9">
        <v>580</v>
      </c>
      <c r="D109" s="25" t="s">
        <v>95</v>
      </c>
      <c r="E109" s="12">
        <v>119003.79</v>
      </c>
      <c r="F109" s="11"/>
      <c r="G109" s="12"/>
      <c r="H109" s="52">
        <v>83797.41</v>
      </c>
      <c r="I109" s="11"/>
      <c r="J109" s="12"/>
    </row>
    <row r="110" spans="1:10" s="43" customFormat="1" x14ac:dyDescent="0.25">
      <c r="A110" s="41"/>
      <c r="B110" s="41">
        <v>59</v>
      </c>
      <c r="C110" s="41"/>
      <c r="D110" s="44" t="s">
        <v>76</v>
      </c>
      <c r="E110" s="42"/>
      <c r="F110" s="42">
        <v>83797.41</v>
      </c>
      <c r="G110" s="34"/>
      <c r="H110" s="42"/>
      <c r="I110" s="42">
        <v>76307.520000000004</v>
      </c>
      <c r="J110" s="34"/>
    </row>
    <row r="111" spans="1:10" x14ac:dyDescent="0.25">
      <c r="A111" s="9"/>
      <c r="B111" s="9"/>
      <c r="C111" s="9">
        <v>590</v>
      </c>
      <c r="D111" s="20" t="s">
        <v>99</v>
      </c>
      <c r="E111" s="11">
        <v>83797.41</v>
      </c>
      <c r="F111" s="11"/>
      <c r="G111" s="12"/>
      <c r="H111" s="11">
        <v>0</v>
      </c>
      <c r="I111" s="11"/>
      <c r="J111" s="12"/>
    </row>
    <row r="112" spans="1:10" s="4" customFormat="1" x14ac:dyDescent="0.25">
      <c r="A112" s="9"/>
      <c r="B112" s="9"/>
      <c r="C112" s="9">
        <v>591</v>
      </c>
      <c r="D112" s="25" t="s">
        <v>89</v>
      </c>
      <c r="E112" s="12">
        <v>0</v>
      </c>
      <c r="F112" s="12"/>
      <c r="G112" s="12"/>
      <c r="H112" s="52">
        <v>76307.520000000004</v>
      </c>
      <c r="I112" s="12"/>
      <c r="J112" s="12"/>
    </row>
    <row r="113" spans="1:10" x14ac:dyDescent="0.25">
      <c r="A113" s="9"/>
      <c r="B113" s="9"/>
      <c r="C113" s="9"/>
      <c r="D113" s="10"/>
      <c r="E113" s="11"/>
      <c r="F113" s="11"/>
      <c r="G113" s="12"/>
      <c r="H113" s="11"/>
      <c r="I113" s="11"/>
      <c r="J113" s="12"/>
    </row>
    <row r="114" spans="1:10" s="6" customFormat="1" ht="18.75" x14ac:dyDescent="0.3">
      <c r="A114" s="13"/>
      <c r="B114" s="13"/>
      <c r="C114" s="13" t="s">
        <v>51</v>
      </c>
      <c r="D114" s="21" t="s">
        <v>77</v>
      </c>
      <c r="E114" s="14"/>
      <c r="F114" s="14"/>
      <c r="G114" s="14">
        <f xml:space="preserve"> G66 + G95</f>
        <v>999129.85999999987</v>
      </c>
      <c r="H114" s="14"/>
      <c r="I114" s="14"/>
      <c r="J114" s="14">
        <f xml:space="preserve"> J66 + J95</f>
        <v>10522731.380000001</v>
      </c>
    </row>
  </sheetData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2025-01-05T02:14:33Z</cp:lastPrinted>
  <dcterms:created xsi:type="dcterms:W3CDTF">2013-12-03T19:25:21Z</dcterms:created>
  <dcterms:modified xsi:type="dcterms:W3CDTF">2025-01-05T02:18:34Z</dcterms:modified>
</cp:coreProperties>
</file>