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I83" i="1" l="1"/>
  <c r="I75" i="1"/>
  <c r="I49" i="1"/>
  <c r="I43" i="1"/>
  <c r="I101" i="1" l="1"/>
  <c r="I99" i="1"/>
  <c r="I97" i="1"/>
  <c r="F92" i="1" l="1"/>
  <c r="F89" i="1"/>
  <c r="F43" i="1"/>
  <c r="I92" i="1"/>
  <c r="I89" i="1"/>
  <c r="I95" i="1" l="1"/>
  <c r="J88" i="1" s="1"/>
  <c r="I77" i="1"/>
  <c r="I73" i="1"/>
  <c r="I70" i="1"/>
  <c r="I67" i="1"/>
  <c r="I40" i="1"/>
  <c r="I37" i="1"/>
  <c r="J36" i="1" s="1"/>
  <c r="I32" i="1"/>
  <c r="I26" i="1"/>
  <c r="I21" i="1"/>
  <c r="I16" i="1"/>
  <c r="I9" i="1"/>
  <c r="J8" i="1" l="1"/>
  <c r="J66" i="1"/>
  <c r="F101" i="1"/>
  <c r="F99" i="1"/>
  <c r="F97" i="1"/>
  <c r="F95" i="1"/>
  <c r="F83" i="1"/>
  <c r="F77" i="1"/>
  <c r="F75" i="1"/>
  <c r="F73" i="1"/>
  <c r="F70" i="1"/>
  <c r="F67" i="1"/>
  <c r="F40" i="1"/>
  <c r="F37" i="1"/>
  <c r="F32" i="1"/>
  <c r="F26" i="1"/>
  <c r="F21" i="1"/>
  <c r="F16" i="1"/>
  <c r="F9" i="1"/>
  <c r="G88" i="1" l="1"/>
  <c r="G36" i="1"/>
  <c r="G66" i="1"/>
  <c r="G8" i="1"/>
  <c r="J105" i="1"/>
  <c r="J54" i="1"/>
  <c r="G54" i="1" l="1"/>
</calcChain>
</file>

<file path=xl/sharedStrings.xml><?xml version="1.0" encoding="utf-8"?>
<sst xmlns="http://schemas.openxmlformats.org/spreadsheetml/2006/main" count="148" uniqueCount="104">
  <si>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</si>
  <si>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</si>
  <si>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</si>
  <si>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</si>
  <si>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</si>
  <si>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</si>
  <si>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</si>
  <si>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</si>
  <si>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</si>
  <si>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</si>
  <si>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</si>
  <si>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</si>
  <si>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</si>
  <si>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</si>
  <si>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</si>
  <si>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</si>
  <si>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</si>
  <si>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</si>
  <si>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</si>
  <si>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</si>
  <si>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</si>
  <si>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</si>
  <si>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</si>
  <si>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</si>
  <si>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</si>
  <si>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</si>
  <si>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</si>
  <si>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</si>
  <si>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</si>
  <si>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</si>
  <si>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</si>
  <si>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</si>
  <si>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</si>
  <si>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</si>
  <si>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</si>
  <si>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</si>
  <si>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</si>
  <si>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</si>
  <si>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</si>
  <si>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</si>
  <si>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</si>
  <si>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</si>
  <si>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</si>
  <si>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</si>
  <si>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</si>
  <si>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</si>
  <si>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</si>
  <si>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</si>
  <si>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</si>
  <si>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</si>
  <si>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</si>
  <si>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</si>
  <si>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</si>
  <si>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</si>
  <si>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</si>
  <si>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</si>
  <si>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</si>
  <si>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</si>
  <si>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</si>
  <si>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</si>
  <si>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</si>
  <si>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</si>
  <si>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</si>
  <si>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</si>
  <si>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</si>
  <si>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</si>
  <si>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</si>
  <si>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</si>
  <si>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</si>
  <si>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</si>
  <si>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</si>
  <si>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</si>
  <si>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</si>
  <si>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</si>
  <si>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</si>
  <si>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</si>
  <si>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</si>
  <si>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</si>
  <si>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</si>
  <si>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</si>
  <si>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</si>
  <si>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</si>
  <si>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</si>
  <si>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</si>
  <si>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</si>
  <si>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</si>
  <si>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</si>
  <si>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</si>
  <si>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</si>
  <si>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31.12.2014 TARİHLİ</t>
  </si>
  <si>
    <t>2013</t>
  </si>
  <si>
    <t>2014</t>
  </si>
  <si>
    <t>31.12.2014</t>
  </si>
  <si>
    <t>VERİLEN SİPARİŞ AVANSLARI</t>
  </si>
  <si>
    <t>????</t>
  </si>
  <si>
    <t>???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</si>
  <si>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</si>
  <si>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</si>
  <si>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</si>
  <si>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</si>
  <si>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</si>
  <si>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GEÇMİŞ YILLAR KARLARI HESABI-2014 YILI(-)</t>
  </si>
  <si>
    <t>GEÇMİŞ YILLAR KARLARI HESABI -2013 YILI(-)</t>
  </si>
  <si>
    <t>VEFZİPAŞA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</si>
</sst>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2" fontId="12" fillId="0" borderId="1" xfId="0" applyNumberFormat="1" applyFont="1" applyBorder="1"/>
    <xf numFmtId="0" fontId="0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5"/>
  <sheetViews>
    <sheetView tabSelected="1" topLeftCell="A78" workbookViewId="0">
      <selection activeCell="A60" sqref="A60:J107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9.57031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103</v>
      </c>
      <c r="I2" s="49">
        <v>3640019215</v>
      </c>
      <c r="J2" s="3"/>
    </row>
    <row r="3" spans="1:10" s="2" customFormat="1" ht="15.75" x14ac:dyDescent="0.25">
      <c r="A3" s="7"/>
      <c r="B3" s="7"/>
      <c r="C3" s="7"/>
      <c r="D3" s="22" t="s">
        <v>89</v>
      </c>
      <c r="E3" s="8" t="s">
        <v>6</v>
      </c>
      <c r="F3" s="8"/>
      <c r="G3" s="8"/>
      <c r="H3" s="8"/>
      <c r="I3" s="8"/>
      <c r="J3" s="23" t="s">
        <v>92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90</v>
      </c>
      <c r="F5" s="33" t="s">
        <v>90</v>
      </c>
      <c r="G5" s="33" t="s">
        <v>90</v>
      </c>
      <c r="H5" s="24" t="s">
        <v>91</v>
      </c>
      <c r="I5" s="24" t="s">
        <v>91</v>
      </c>
      <c r="J5" s="24" t="s">
        <v>91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91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311463.74</v>
      </c>
      <c r="H8" s="14"/>
      <c r="I8" s="14"/>
      <c r="J8" s="14">
        <f xml:space="preserve"> I9 + I16 + I21 + I26 + I32</f>
        <v>873971.46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150961.99</v>
      </c>
      <c r="G9" s="12"/>
      <c r="H9" s="12"/>
      <c r="I9" s="12">
        <f xml:space="preserve"> H10 + H11 + H12 - H13 + H14 + H15</f>
        <v>124430.62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150961.84</v>
      </c>
      <c r="F10" s="11"/>
      <c r="G10" s="11"/>
      <c r="H10" s="11">
        <v>93528.65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0</v>
      </c>
      <c r="F11" s="11"/>
      <c r="G11" s="11"/>
      <c r="H11" s="11">
        <v>30900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0.15</v>
      </c>
      <c r="F12" s="11"/>
      <c r="G12" s="11"/>
      <c r="H12" s="11">
        <v>1.97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1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1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1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152672.39000000001</v>
      </c>
      <c r="G16" s="12"/>
      <c r="H16" s="12"/>
      <c r="I16" s="12">
        <f xml:space="preserve"> H17 + H18 - H19 + H20</f>
        <v>76841.42</v>
      </c>
      <c r="J16" s="12"/>
    </row>
    <row r="17" spans="1:11" x14ac:dyDescent="0.25">
      <c r="A17" s="9"/>
      <c r="B17" s="9"/>
      <c r="C17" s="9">
        <v>120</v>
      </c>
      <c r="D17" s="10" t="s">
        <v>20</v>
      </c>
      <c r="E17" s="11">
        <v>76707.66</v>
      </c>
      <c r="F17" s="11"/>
      <c r="G17" s="11"/>
      <c r="H17" s="11">
        <v>48841.42</v>
      </c>
      <c r="I17" s="11"/>
      <c r="J17" s="12"/>
    </row>
    <row r="18" spans="1:11" x14ac:dyDescent="0.25">
      <c r="A18" s="9"/>
      <c r="B18" s="9"/>
      <c r="C18" s="9">
        <v>121</v>
      </c>
      <c r="D18" s="10" t="s">
        <v>21</v>
      </c>
      <c r="E18" s="11">
        <v>75464.73</v>
      </c>
      <c r="F18" s="11"/>
      <c r="G18" s="11"/>
      <c r="H18" s="11">
        <v>28000</v>
      </c>
      <c r="I18" s="11"/>
      <c r="J18" s="12"/>
    </row>
    <row r="19" spans="1:11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1"/>
      <c r="H19" s="11">
        <v>0</v>
      </c>
      <c r="I19" s="11"/>
      <c r="J19" s="12"/>
    </row>
    <row r="20" spans="1:11" x14ac:dyDescent="0.25">
      <c r="A20" s="9"/>
      <c r="B20" s="9"/>
      <c r="C20" s="9">
        <v>126</v>
      </c>
      <c r="D20" s="10" t="s">
        <v>23</v>
      </c>
      <c r="E20" s="11">
        <v>500</v>
      </c>
      <c r="F20" s="11"/>
      <c r="G20" s="11"/>
      <c r="H20" s="11">
        <v>0</v>
      </c>
      <c r="I20" s="11"/>
      <c r="J20" s="12"/>
    </row>
    <row r="21" spans="1:11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16000</v>
      </c>
      <c r="J21" s="12"/>
    </row>
    <row r="22" spans="1:11" s="48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6"/>
      <c r="H22" s="16">
        <v>16000</v>
      </c>
      <c r="I22" s="16"/>
      <c r="J22" s="12"/>
    </row>
    <row r="23" spans="1:11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1"/>
      <c r="H23" s="11">
        <v>0</v>
      </c>
      <c r="I23" s="11"/>
      <c r="J23" s="12"/>
    </row>
    <row r="24" spans="1:11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1"/>
      <c r="H24" s="11">
        <v>40926.57</v>
      </c>
      <c r="I24" s="11"/>
      <c r="J24" s="12"/>
    </row>
    <row r="25" spans="1:11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1" s="4" customFormat="1" x14ac:dyDescent="0.25">
      <c r="A26" s="9"/>
      <c r="B26" s="9">
        <v>15</v>
      </c>
      <c r="C26" s="9"/>
      <c r="D26" s="9" t="s">
        <v>29</v>
      </c>
      <c r="E26" s="12">
        <v>0</v>
      </c>
      <c r="F26" s="12">
        <f xml:space="preserve"> E27 + E28 + E29 + E30 + E31</f>
        <v>4365</v>
      </c>
      <c r="G26" s="12"/>
      <c r="H26" s="12"/>
      <c r="I26" s="12">
        <f xml:space="preserve"> H27 + H28 + H29 + H30 + H31</f>
        <v>654277.4</v>
      </c>
      <c r="J26" s="12"/>
    </row>
    <row r="27" spans="1:11" x14ac:dyDescent="0.25">
      <c r="A27" s="9"/>
      <c r="B27" s="9"/>
      <c r="C27" s="9">
        <v>150</v>
      </c>
      <c r="D27" s="15" t="s">
        <v>30</v>
      </c>
      <c r="E27" s="11">
        <v>90</v>
      </c>
      <c r="F27" s="11"/>
      <c r="G27" s="11"/>
      <c r="H27" s="11">
        <v>0</v>
      </c>
      <c r="I27" s="11"/>
      <c r="J27" s="12"/>
    </row>
    <row r="28" spans="1:11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1"/>
      <c r="H28" s="11">
        <v>0</v>
      </c>
      <c r="I28" s="11"/>
      <c r="J28" s="12"/>
    </row>
    <row r="29" spans="1:11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1"/>
      <c r="H29" s="11">
        <v>0</v>
      </c>
      <c r="I29" s="11"/>
      <c r="J29" s="12"/>
    </row>
    <row r="30" spans="1:11" x14ac:dyDescent="0.25">
      <c r="A30" s="9"/>
      <c r="B30" s="9"/>
      <c r="C30" s="9">
        <v>153</v>
      </c>
      <c r="D30" s="15" t="s">
        <v>33</v>
      </c>
      <c r="E30" s="11">
        <v>4275</v>
      </c>
      <c r="F30" s="11"/>
      <c r="G30" s="11"/>
      <c r="H30" s="11">
        <v>71977.399999999994</v>
      </c>
      <c r="I30" s="11"/>
      <c r="J30" s="12"/>
      <c r="K30" t="s">
        <v>94</v>
      </c>
    </row>
    <row r="31" spans="1:11" s="43" customFormat="1" x14ac:dyDescent="0.25">
      <c r="A31" s="41"/>
      <c r="B31" s="41"/>
      <c r="C31" s="41">
        <v>158</v>
      </c>
      <c r="D31" s="45" t="s">
        <v>93</v>
      </c>
      <c r="E31" s="42">
        <v>0</v>
      </c>
      <c r="F31" s="42"/>
      <c r="G31" s="42"/>
      <c r="H31" s="42">
        <v>582300</v>
      </c>
      <c r="I31" s="42"/>
      <c r="J31" s="34"/>
      <c r="K31" s="43" t="s">
        <v>94</v>
      </c>
    </row>
    <row r="32" spans="1:11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3464.36</v>
      </c>
      <c r="G32" s="12"/>
      <c r="H32" s="12"/>
      <c r="I32" s="12">
        <f xml:space="preserve"> H33 + H34 + H35</f>
        <v>2422.02</v>
      </c>
      <c r="J32" s="12"/>
    </row>
    <row r="33" spans="1:11" x14ac:dyDescent="0.25">
      <c r="A33" s="9"/>
      <c r="B33" s="9"/>
      <c r="C33" s="9">
        <v>190</v>
      </c>
      <c r="D33" s="15" t="s">
        <v>35</v>
      </c>
      <c r="E33" s="11">
        <v>3464.36</v>
      </c>
      <c r="F33" s="11"/>
      <c r="G33" s="11"/>
      <c r="H33" s="11">
        <v>2422.02</v>
      </c>
      <c r="I33" s="11"/>
      <c r="J33" s="12"/>
    </row>
    <row r="34" spans="1:11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1"/>
      <c r="H34" s="11">
        <v>0</v>
      </c>
      <c r="I34" s="11"/>
      <c r="J34" s="12"/>
    </row>
    <row r="35" spans="1:11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1"/>
      <c r="H35" s="11">
        <v>0</v>
      </c>
      <c r="I35" s="11"/>
      <c r="J35" s="12"/>
    </row>
    <row r="36" spans="1:11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F43 -F49 + F51</f>
        <v>487507.58000000007</v>
      </c>
      <c r="H36" s="14"/>
      <c r="I36" s="14"/>
      <c r="J36" s="14">
        <f xml:space="preserve"> I37 + I40 + I43+ I49</f>
        <v>467716.04000000004</v>
      </c>
    </row>
    <row r="37" spans="1:11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37.25</v>
      </c>
      <c r="G37" s="12"/>
      <c r="H37" s="12"/>
      <c r="I37" s="12">
        <f xml:space="preserve"> H38 + H39</f>
        <v>4256.76</v>
      </c>
      <c r="J37" s="12"/>
    </row>
    <row r="38" spans="1:11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1"/>
      <c r="H38" s="11">
        <v>0</v>
      </c>
      <c r="I38" s="11"/>
      <c r="J38" s="12"/>
    </row>
    <row r="39" spans="1:11" x14ac:dyDescent="0.25">
      <c r="A39" s="9"/>
      <c r="B39" s="9"/>
      <c r="C39" s="9">
        <v>238</v>
      </c>
      <c r="D39" s="15" t="s">
        <v>40</v>
      </c>
      <c r="E39" s="11">
        <v>37.25</v>
      </c>
      <c r="F39" s="11"/>
      <c r="G39" s="11"/>
      <c r="H39" s="11">
        <v>4256.76</v>
      </c>
      <c r="I39" s="11"/>
      <c r="J39" s="12"/>
    </row>
    <row r="40" spans="1:11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1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1"/>
      <c r="H41" s="11">
        <v>0</v>
      </c>
      <c r="I41" s="11"/>
      <c r="J41" s="12"/>
    </row>
    <row r="42" spans="1:11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1"/>
      <c r="H42" s="11">
        <v>0</v>
      </c>
      <c r="I42" s="11"/>
      <c r="J42" s="12"/>
    </row>
    <row r="43" spans="1:11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E45 + E46 + E47 + E48 - E50 + E52</f>
        <v>487470.33000000007</v>
      </c>
      <c r="G43" s="12"/>
      <c r="H43" s="12"/>
      <c r="I43" s="12">
        <f xml:space="preserve"> H44 + H47</f>
        <v>627591.75</v>
      </c>
      <c r="J43" s="12"/>
    </row>
    <row r="44" spans="1:11" x14ac:dyDescent="0.25">
      <c r="A44" s="9"/>
      <c r="B44" s="9"/>
      <c r="C44" s="9">
        <v>252</v>
      </c>
      <c r="D44" s="15" t="s">
        <v>45</v>
      </c>
      <c r="E44" s="11">
        <v>614267.30000000005</v>
      </c>
      <c r="F44" s="11"/>
      <c r="G44" s="11"/>
      <c r="H44" s="11">
        <v>621019.84</v>
      </c>
      <c r="I44" s="11"/>
      <c r="J44" s="12"/>
    </row>
    <row r="45" spans="1:11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1"/>
      <c r="H45" s="11">
        <v>0</v>
      </c>
      <c r="I45" s="11"/>
      <c r="J45" s="12"/>
    </row>
    <row r="46" spans="1:11" x14ac:dyDescent="0.25">
      <c r="A46" s="9"/>
      <c r="B46" s="9"/>
      <c r="C46" s="9">
        <v>254</v>
      </c>
      <c r="D46" s="15" t="s">
        <v>47</v>
      </c>
      <c r="E46" s="11">
        <v>41000</v>
      </c>
      <c r="F46" s="11"/>
      <c r="G46" s="11"/>
      <c r="H46" s="11">
        <v>0</v>
      </c>
      <c r="I46" s="11"/>
      <c r="J46" s="12"/>
    </row>
    <row r="47" spans="1:11" x14ac:dyDescent="0.25">
      <c r="A47" s="9"/>
      <c r="B47" s="9"/>
      <c r="C47" s="9">
        <v>255</v>
      </c>
      <c r="D47" s="15" t="s">
        <v>48</v>
      </c>
      <c r="E47" s="11">
        <v>28347.88</v>
      </c>
      <c r="F47" s="11"/>
      <c r="G47" s="11"/>
      <c r="H47" s="11">
        <v>6571.91</v>
      </c>
      <c r="I47" s="11"/>
      <c r="J47" s="12"/>
      <c r="K47" t="s">
        <v>95</v>
      </c>
    </row>
    <row r="48" spans="1:11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1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/>
      <c r="G49" s="42"/>
      <c r="H49" s="42"/>
      <c r="I49" s="42">
        <f xml:space="preserve"> - H50</f>
        <v>-164132.47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196144.85</v>
      </c>
      <c r="F50" s="34"/>
      <c r="G50" s="34"/>
      <c r="H50" s="42">
        <v>164132.47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/>
      <c r="G51" s="12"/>
      <c r="H51" s="16"/>
      <c r="I51" s="12"/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1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798971.32000000007</v>
      </c>
      <c r="H54" s="14"/>
      <c r="I54" s="14"/>
      <c r="J54" s="14">
        <f xml:space="preserve"> J8 + J36</f>
        <v>1341687.5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103</v>
      </c>
      <c r="I60" s="49">
        <v>3640019215</v>
      </c>
      <c r="J60" s="3"/>
    </row>
    <row r="61" spans="1:10" ht="15.75" x14ac:dyDescent="0.25">
      <c r="A61" s="7"/>
      <c r="B61" s="7"/>
      <c r="C61" s="7"/>
      <c r="D61" s="22" t="s">
        <v>89</v>
      </c>
      <c r="E61" s="8" t="s">
        <v>6</v>
      </c>
      <c r="F61" s="8"/>
      <c r="G61" s="8"/>
      <c r="H61" s="8"/>
      <c r="I61" s="8"/>
      <c r="J61" s="23" t="s">
        <v>92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90</v>
      </c>
      <c r="F63" s="33" t="s">
        <v>90</v>
      </c>
      <c r="G63" s="33" t="s">
        <v>90</v>
      </c>
      <c r="H63" s="24" t="s">
        <v>91</v>
      </c>
      <c r="I63" s="24" t="s">
        <v>91</v>
      </c>
      <c r="J63" s="24" t="s">
        <v>91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 xml:space="preserve"> F67 + F70 + F73 + F75 + F77 + F83</f>
        <v>40078</v>
      </c>
      <c r="H66" s="14"/>
      <c r="I66" s="14"/>
      <c r="J66" s="14">
        <f xml:space="preserve"> I67 + I70 + I73 + I75 + I77 + I83</f>
        <v>706256.10000000009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1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1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f xml:space="preserve"> E71 + E72</f>
        <v>1062</v>
      </c>
      <c r="G70" s="12"/>
      <c r="H70" s="12"/>
      <c r="I70" s="12">
        <f xml:space="preserve"> H71 + H72</f>
        <v>25175.3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1062</v>
      </c>
      <c r="F71" s="11"/>
      <c r="G71" s="11"/>
      <c r="H71" s="11">
        <v>25175.3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1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>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1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611800</v>
      </c>
      <c r="J75" s="12"/>
    </row>
    <row r="76" spans="1:10" x14ac:dyDescent="0.25">
      <c r="A76" s="9"/>
      <c r="B76" s="9"/>
      <c r="C76" s="9">
        <v>340</v>
      </c>
      <c r="D76" s="10" t="s">
        <v>99</v>
      </c>
      <c r="E76" s="11">
        <v>0</v>
      </c>
      <c r="F76" s="11"/>
      <c r="G76" s="11"/>
      <c r="H76" s="11">
        <v>611800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f xml:space="preserve"> E78 + E79 + E81 + E82</f>
        <v>39016</v>
      </c>
      <c r="G77" s="12"/>
      <c r="H77" s="12"/>
      <c r="I77" s="12">
        <f xml:space="preserve"> H78 + H79 + H81 + H82</f>
        <v>69280.800000000003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96</v>
      </c>
      <c r="F78" s="11"/>
      <c r="G78" s="11"/>
      <c r="H78" s="11">
        <v>15360.8</v>
      </c>
      <c r="I78" s="11"/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1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98</v>
      </c>
      <c r="E80" s="11"/>
      <c r="F80" s="11"/>
      <c r="G80" s="11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1"/>
      <c r="H81" s="11">
        <v>15000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38920</v>
      </c>
      <c r="F82" s="11"/>
      <c r="G82" s="11"/>
      <c r="H82" s="11">
        <v>38920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96</v>
      </c>
      <c r="E84" s="11">
        <v>0</v>
      </c>
      <c r="F84" s="11"/>
      <c r="G84" s="11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29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97</v>
      </c>
      <c r="E87" s="29">
        <v>0</v>
      </c>
      <c r="F87" s="29"/>
      <c r="G87" s="29"/>
      <c r="H87" s="29">
        <v>0</v>
      </c>
      <c r="I87" s="29"/>
      <c r="J87" s="30"/>
    </row>
    <row r="88" spans="1:10" s="13" customFormat="1" ht="18.75" x14ac:dyDescent="0.3">
      <c r="A88" s="13">
        <v>5</v>
      </c>
      <c r="D88" s="13" t="s">
        <v>72</v>
      </c>
      <c r="E88" s="14">
        <v>0</v>
      </c>
      <c r="F88" s="14"/>
      <c r="G88" s="14">
        <f xml:space="preserve">     F89 + F92 + F95 -  F97 -F99 + F101</f>
        <v>754041.34</v>
      </c>
      <c r="H88" s="14"/>
      <c r="I88" s="14"/>
      <c r="J88" s="14">
        <f xml:space="preserve"> I89 + I92 + I95 - I97 - I101</f>
        <v>635431.39999999991</v>
      </c>
    </row>
    <row r="89" spans="1:10" s="4" customFormat="1" x14ac:dyDescent="0.25">
      <c r="A89" s="31"/>
      <c r="B89" s="31">
        <v>50</v>
      </c>
      <c r="C89" s="31"/>
      <c r="D89" s="31" t="s">
        <v>73</v>
      </c>
      <c r="E89" s="32"/>
      <c r="F89" s="32">
        <f xml:space="preserve"> E90</f>
        <v>450000</v>
      </c>
      <c r="G89" s="32"/>
      <c r="H89" s="32"/>
      <c r="I89" s="32">
        <f xml:space="preserve"> H90</f>
        <v>450000</v>
      </c>
      <c r="J89" s="32"/>
    </row>
    <row r="90" spans="1:10" x14ac:dyDescent="0.25">
      <c r="A90" s="9"/>
      <c r="B90" s="9"/>
      <c r="C90" s="9">
        <v>500</v>
      </c>
      <c r="D90" s="10" t="s">
        <v>74</v>
      </c>
      <c r="E90" s="11">
        <v>450000</v>
      </c>
      <c r="F90" s="11"/>
      <c r="G90" s="11"/>
      <c r="H90" s="11">
        <v>450000</v>
      </c>
      <c r="I90" s="11"/>
      <c r="J90" s="12"/>
    </row>
    <row r="91" spans="1:10" s="4" customFormat="1" x14ac:dyDescent="0.25">
      <c r="A91" s="9"/>
      <c r="B91" s="9"/>
      <c r="C91" s="9">
        <v>501</v>
      </c>
      <c r="D91" s="9" t="s">
        <v>75</v>
      </c>
      <c r="E91" s="12">
        <v>0</v>
      </c>
      <c r="F91" s="12"/>
      <c r="G91" s="12"/>
      <c r="H91" s="12">
        <v>0</v>
      </c>
      <c r="I91" s="12"/>
      <c r="J91" s="12"/>
    </row>
    <row r="92" spans="1:10" s="4" customFormat="1" x14ac:dyDescent="0.25">
      <c r="A92" s="9"/>
      <c r="B92" s="9">
        <v>52</v>
      </c>
      <c r="C92" s="9"/>
      <c r="D92" s="9" t="s">
        <v>76</v>
      </c>
      <c r="E92" s="12"/>
      <c r="F92" s="12">
        <f xml:space="preserve"> E93 + E94</f>
        <v>329290.68</v>
      </c>
      <c r="G92" s="12"/>
      <c r="H92" s="12"/>
      <c r="I92" s="12">
        <f xml:space="preserve"> H93 + H94</f>
        <v>329290.68</v>
      </c>
      <c r="J92" s="12"/>
    </row>
    <row r="93" spans="1:10" x14ac:dyDescent="0.25">
      <c r="A93" s="9"/>
      <c r="B93" s="9"/>
      <c r="C93" s="9">
        <v>502</v>
      </c>
      <c r="D93" s="10" t="s">
        <v>84</v>
      </c>
      <c r="E93" s="11">
        <v>290847.13</v>
      </c>
      <c r="F93" s="11"/>
      <c r="G93" s="11"/>
      <c r="H93" s="11">
        <v>290847.13</v>
      </c>
      <c r="I93" s="11"/>
      <c r="J93" s="12"/>
    </row>
    <row r="94" spans="1:10" x14ac:dyDescent="0.25">
      <c r="A94" s="9"/>
      <c r="B94" s="9"/>
      <c r="C94" s="9">
        <v>522</v>
      </c>
      <c r="D94" s="19" t="s">
        <v>85</v>
      </c>
      <c r="E94" s="11">
        <v>38443.550000000003</v>
      </c>
      <c r="F94" s="11"/>
      <c r="G94" s="11"/>
      <c r="H94" s="11">
        <v>38443.550000000003</v>
      </c>
      <c r="I94" s="11"/>
      <c r="J94" s="12"/>
    </row>
    <row r="95" spans="1:10" s="40" customFormat="1" x14ac:dyDescent="0.25">
      <c r="A95" s="37"/>
      <c r="B95" s="37">
        <v>54</v>
      </c>
      <c r="C95" s="37"/>
      <c r="D95" s="38" t="s">
        <v>77</v>
      </c>
      <c r="E95" s="39"/>
      <c r="F95" s="39">
        <f xml:space="preserve"> E96</f>
        <v>16265.38</v>
      </c>
      <c r="G95" s="39"/>
      <c r="H95" s="39"/>
      <c r="I95" s="39">
        <f xml:space="preserve"> H96</f>
        <v>16265.38</v>
      </c>
      <c r="J95" s="39"/>
    </row>
    <row r="96" spans="1:10" x14ac:dyDescent="0.25">
      <c r="A96" s="9"/>
      <c r="B96" s="9"/>
      <c r="C96" s="9">
        <v>548</v>
      </c>
      <c r="D96" s="19" t="s">
        <v>78</v>
      </c>
      <c r="E96" s="11">
        <v>16265.38</v>
      </c>
      <c r="F96" s="11"/>
      <c r="G96" s="11"/>
      <c r="H96" s="11">
        <v>16265.38</v>
      </c>
      <c r="I96" s="11"/>
      <c r="J96" s="12"/>
    </row>
    <row r="97" spans="1:10" s="43" customFormat="1" x14ac:dyDescent="0.25">
      <c r="A97" s="41"/>
      <c r="B97" s="41">
        <v>57</v>
      </c>
      <c r="C97" s="41"/>
      <c r="D97" s="26" t="s">
        <v>101</v>
      </c>
      <c r="E97" s="42"/>
      <c r="F97" s="47">
        <f xml:space="preserve"> E98</f>
        <v>39088.629999999997</v>
      </c>
      <c r="G97" s="42"/>
      <c r="H97" s="42"/>
      <c r="I97" s="42">
        <f xml:space="preserve">  H98</f>
        <v>18234.72</v>
      </c>
      <c r="J97" s="34"/>
    </row>
    <row r="98" spans="1:10" x14ac:dyDescent="0.25">
      <c r="A98" s="9"/>
      <c r="B98" s="9"/>
      <c r="C98" s="9">
        <v>570</v>
      </c>
      <c r="D98" s="36" t="s">
        <v>102</v>
      </c>
      <c r="E98" s="11">
        <v>39088.629999999997</v>
      </c>
      <c r="F98" s="47"/>
      <c r="G98" s="11"/>
      <c r="H98" s="11">
        <v>18234.72</v>
      </c>
      <c r="I98" s="11"/>
      <c r="J98" s="12"/>
    </row>
    <row r="99" spans="1:10" s="43" customFormat="1" x14ac:dyDescent="0.25">
      <c r="A99" s="41"/>
      <c r="B99" s="41">
        <v>58</v>
      </c>
      <c r="C99" s="41"/>
      <c r="D99" s="44" t="s">
        <v>86</v>
      </c>
      <c r="E99" s="42"/>
      <c r="F99" s="47">
        <f xml:space="preserve"> E100</f>
        <v>2426.09</v>
      </c>
      <c r="G99" s="42"/>
      <c r="H99" s="42"/>
      <c r="I99" s="42">
        <f xml:space="preserve">  H100</f>
        <v>0</v>
      </c>
      <c r="J99" s="34"/>
    </row>
    <row r="100" spans="1:10" s="4" customFormat="1" x14ac:dyDescent="0.25">
      <c r="A100" s="9"/>
      <c r="B100" s="9"/>
      <c r="C100" s="9">
        <v>580</v>
      </c>
      <c r="D100" s="25" t="s">
        <v>87</v>
      </c>
      <c r="E100" s="12">
        <v>2426.09</v>
      </c>
      <c r="F100" s="39"/>
      <c r="G100" s="12"/>
      <c r="H100" s="12">
        <v>0</v>
      </c>
      <c r="I100" s="11"/>
      <c r="J100" s="12"/>
    </row>
    <row r="101" spans="1:10" s="43" customFormat="1" x14ac:dyDescent="0.25">
      <c r="A101" s="41"/>
      <c r="B101" s="41">
        <v>59</v>
      </c>
      <c r="C101" s="41"/>
      <c r="D101" s="44" t="s">
        <v>79</v>
      </c>
      <c r="E101" s="42"/>
      <c r="F101" s="47">
        <f xml:space="preserve"> E102 - E103</f>
        <v>0</v>
      </c>
      <c r="G101" s="42"/>
      <c r="H101" s="42"/>
      <c r="I101" s="42">
        <f xml:space="preserve"> H103</f>
        <v>141889.94</v>
      </c>
      <c r="J101" s="34"/>
    </row>
    <row r="102" spans="1:10" x14ac:dyDescent="0.25">
      <c r="A102" s="9"/>
      <c r="B102" s="9"/>
      <c r="C102" s="9">
        <v>590</v>
      </c>
      <c r="D102" s="20" t="s">
        <v>88</v>
      </c>
      <c r="E102" s="11">
        <v>0</v>
      </c>
      <c r="F102" s="11"/>
      <c r="G102" s="11"/>
      <c r="H102" s="11"/>
      <c r="I102" s="11"/>
      <c r="J102" s="12"/>
    </row>
    <row r="103" spans="1:10" s="4" customFormat="1" x14ac:dyDescent="0.25">
      <c r="A103" s="9"/>
      <c r="B103" s="9"/>
      <c r="C103" s="9">
        <v>591</v>
      </c>
      <c r="D103" s="25" t="s">
        <v>100</v>
      </c>
      <c r="E103" s="12">
        <v>0</v>
      </c>
      <c r="F103" s="12"/>
      <c r="G103" s="12"/>
      <c r="H103" s="12">
        <v>141889.94</v>
      </c>
      <c r="I103" s="12"/>
      <c r="J103" s="12"/>
    </row>
    <row r="104" spans="1:10" x14ac:dyDescent="0.25">
      <c r="A104" s="9"/>
      <c r="B104" s="9"/>
      <c r="C104" s="9"/>
      <c r="D104" s="10"/>
      <c r="E104" s="11"/>
      <c r="F104" s="11"/>
      <c r="G104" s="11"/>
      <c r="H104" s="11"/>
      <c r="I104" s="11"/>
      <c r="J104" s="12"/>
    </row>
    <row r="105" spans="1:10" s="6" customFormat="1" ht="18.75" x14ac:dyDescent="0.3">
      <c r="A105" s="13"/>
      <c r="B105" s="13"/>
      <c r="C105" s="13" t="s">
        <v>53</v>
      </c>
      <c r="D105" s="21" t="s">
        <v>80</v>
      </c>
      <c r="E105" s="14"/>
      <c r="F105" s="14"/>
      <c r="G105" s="14">
        <v>693186.94</v>
      </c>
      <c r="H105" s="14"/>
      <c r="I105" s="14"/>
      <c r="J105" s="14">
        <f xml:space="preserve"> J66 + J88</f>
        <v>1341687.5</v>
      </c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2024-12-18T19:41:48Z</cp:lastPrinted>
  <dcterms:created xsi:type="dcterms:W3CDTF">2013-12-03T19:25:21Z</dcterms:created>
  <dcterms:modified xsi:type="dcterms:W3CDTF">2024-12-18T19:42:54Z</dcterms:modified>
</cp:coreProperties>
</file>