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000" windowHeight="4680"/>
  </bookViews>
  <sheets>
    <sheet name="Sayfa1" sheetId="1" r:id="rId1"/>
    <sheet name="Sayfa2" sheetId="2" r:id="rId2"/>
  </sheets>
  <calcPr calcId="144525"/>
</workbook>
</file>

<file path=xl/calcChain.xml><?xml version="1.0" encoding="utf-8"?>
<calcChain xmlns="http://schemas.openxmlformats.org/spreadsheetml/2006/main">
  <c r="I83" i="1" l="1"/>
  <c r="I75" i="1"/>
  <c r="I49" i="1"/>
  <c r="I43" i="1"/>
  <c r="I101" i="1" l="1"/>
  <c r="I99" i="1"/>
  <c r="I97" i="1"/>
  <c r="F92" i="1" l="1"/>
  <c r="F89" i="1"/>
  <c r="F43" i="1"/>
  <c r="I92" i="1"/>
  <c r="I89" i="1"/>
  <c r="I95" i="1" l="1"/>
  <c r="J88" i="1" s="1"/>
  <c r="I77" i="1"/>
  <c r="I73" i="1"/>
  <c r="I70" i="1"/>
  <c r="I67" i="1"/>
  <c r="I40" i="1"/>
  <c r="I37" i="1"/>
  <c r="J36" i="1" s="1"/>
  <c r="I32" i="1"/>
  <c r="I26" i="1"/>
  <c r="I21" i="1"/>
  <c r="I16" i="1"/>
  <c r="I9" i="1"/>
  <c r="J8" i="1" l="1"/>
  <c r="J66" i="1"/>
  <c r="F101" i="1"/>
  <c r="F99" i="1"/>
  <c r="F97" i="1"/>
  <c r="F95" i="1"/>
  <c r="F83" i="1"/>
  <c r="F77" i="1"/>
  <c r="F75" i="1"/>
  <c r="F73" i="1"/>
  <c r="F70" i="1"/>
  <c r="F67" i="1"/>
  <c r="F40" i="1"/>
  <c r="F37" i="1"/>
  <c r="F32" i="1"/>
  <c r="F26" i="1"/>
  <c r="F21" i="1"/>
  <c r="F16" i="1"/>
  <c r="F9" i="1"/>
  <c r="G88" i="1" l="1"/>
  <c r="G36" i="1"/>
  <c r="G66" i="1"/>
  <c r="G8" i="1"/>
  <c r="J105" i="1"/>
  <c r="J54" i="1"/>
  <c r="G54" i="1" l="1"/>
</calcChain>
</file>

<file path=xl/sharedStrings.xml><?xml version="1.0" encoding="utf-8"?>
<sst xmlns="http://schemas.openxmlformats.org/spreadsheetml/2006/main" count="148" uniqueCount="104">
  <si>
    <t>HESAP</t>
  </si>
  <si>
    <t>KODU</t>
  </si>
  <si>
    <t>HESAP ADI</t>
  </si>
  <si>
    <t>ÖNCEKİ</t>
  </si>
  <si>
    <t>DÖNEM</t>
  </si>
  <si>
    <t>CARİ</t>
  </si>
  <si>
    <t>BİLANÇOSU</t>
  </si>
  <si>
    <t>AKTİF</t>
  </si>
  <si>
    <t>(VARLIKLAR)-TÜRK LİRASI</t>
  </si>
  <si>
    <t>TİCARET</t>
  </si>
  <si>
    <t>ŞİRKETİ</t>
  </si>
  <si>
    <t>DÖNEN VARLIKLAR</t>
  </si>
  <si>
    <t>HAZIR DEĞERLER</t>
  </si>
  <si>
    <t>KASA</t>
  </si>
  <si>
    <t>BANKALAR</t>
  </si>
  <si>
    <t>VERİLEN ÇEKLER VE ÖD.EMİR (-)</t>
  </si>
  <si>
    <t>KARŞILIKSIZ ÇEKLER</t>
  </si>
  <si>
    <t>ALINAN ÇEKLER</t>
  </si>
  <si>
    <t>DİĞER HAZIR DEĞERLER</t>
  </si>
  <si>
    <t>TİCARİ ALACAKLAR</t>
  </si>
  <si>
    <t>ALICILAR HES</t>
  </si>
  <si>
    <t>ALACAK SENETLERİ HES</t>
  </si>
  <si>
    <t>ALACAK SENETLERİ REESK. (-)</t>
  </si>
  <si>
    <t>VERİLEN DEPOZİTO VE TEMİNATL</t>
  </si>
  <si>
    <t>DİĞER ALACAKLAR HES.</t>
  </si>
  <si>
    <t>ORTAKLARDAN ALACAKLAR HES</t>
  </si>
  <si>
    <t>DİĞER ÇEŞİTLİ ALACAKLAR HES</t>
  </si>
  <si>
    <t>ŞÜPHELİ TİC.ALC.KARŞILIĞI (-)</t>
  </si>
  <si>
    <t>ŞÜPHELİ TİC.ALACAKLAR HES</t>
  </si>
  <si>
    <t>STOKLAR HESABI</t>
  </si>
  <si>
    <t>İLK MADDE MALZ. HES</t>
  </si>
  <si>
    <t>YARI MAMÜLLER HESABI</t>
  </si>
  <si>
    <t>MAMÜL MALLAR HESABI</t>
  </si>
  <si>
    <t>TİCARİ MALLAR HESABI</t>
  </si>
  <si>
    <t>DİĞER DÖNEN VARLIKLAR HES.</t>
  </si>
  <si>
    <t>SONRAKİ DÖNEME DEVRD.KDV</t>
  </si>
  <si>
    <t>PERSONEL AVANSALARI HES</t>
  </si>
  <si>
    <t>DURAN VARLIKLAR HESABI</t>
  </si>
  <si>
    <t>DİĞER ALACAKLAR HESABI</t>
  </si>
  <si>
    <t>ÖDENEN KGV ALACAKLARI HES</t>
  </si>
  <si>
    <t>DİĞER DURAN VARLIK HESABI</t>
  </si>
  <si>
    <t>MALİ DURAN VARLIKLAR HES</t>
  </si>
  <si>
    <t>BAĞLI ORTAKLILAR HESABI</t>
  </si>
  <si>
    <t>İŞTİRAKLER HESABI</t>
  </si>
  <si>
    <t>MADDİ DURAN VARLIKLAR HES.</t>
  </si>
  <si>
    <t>BİNALAR HESABI</t>
  </si>
  <si>
    <t>TESİS MAKİNA CİHAZ HES.</t>
  </si>
  <si>
    <t>TAŞITLAR HESABI</t>
  </si>
  <si>
    <t>DEMİRBAŞ EŞYA HESABI</t>
  </si>
  <si>
    <t>DİĞER MADDİ DURAN VARLIKLAR</t>
  </si>
  <si>
    <t>BİRİKMİŞ AMORTİSMANL H.(-)</t>
  </si>
  <si>
    <t xml:space="preserve">  (VARLIKLAR)  TOPLAMI </t>
  </si>
  <si>
    <t>HES.</t>
  </si>
  <si>
    <t>PASİF</t>
  </si>
  <si>
    <t xml:space="preserve">(KAYNAKLAR )  TÜRK LİRASI </t>
  </si>
  <si>
    <t>KISA VADELİ YAB.KAYNA</t>
  </si>
  <si>
    <t>BANKA KREDİLERİ HESABI</t>
  </si>
  <si>
    <t>DİĞER KREDİLER</t>
  </si>
  <si>
    <t>TİCARİ BORÇLAR HESABI</t>
  </si>
  <si>
    <t>SATICILAR HESABI</t>
  </si>
  <si>
    <t>ALINAN DEP.VE TEMİNATLAR H.</t>
  </si>
  <si>
    <t>DİĞER BORÇLAR HESABI</t>
  </si>
  <si>
    <t>ORTAKLARA BORÇLAR HESABI</t>
  </si>
  <si>
    <t>ALINAN AVANSLAR HESABI</t>
  </si>
  <si>
    <t>ÖDENECEK VERGİ VE DİĞER YÜKM.</t>
  </si>
  <si>
    <t>ÖDENECEK VERGİ VE FONLAR</t>
  </si>
  <si>
    <t>ÖDENECEK SGK KESİNTİLERİ H.</t>
  </si>
  <si>
    <t>ÖDENECEK VADESİ GEÇMİŞ BORÇ</t>
  </si>
  <si>
    <t>ÖDENECEK DİĞER YÜKÜMLÜLÜKL</t>
  </si>
  <si>
    <t>DİĞER BORÇ VE KARŞILIKLAR H.</t>
  </si>
  <si>
    <t>DÖNEM KARINDAN  PEŞİN ÖD.(-)</t>
  </si>
  <si>
    <t>KIDEM TAZMİNAT KARŞILIKLARI</t>
  </si>
  <si>
    <t>ÖZ KAYNAKLAR HESABI</t>
  </si>
  <si>
    <t>ÖDENMİŞ SERMAYE</t>
  </si>
  <si>
    <t>SERMAYE HESABI</t>
  </si>
  <si>
    <t>ÖDENMEMİŞ SERMAYE H.( -)</t>
  </si>
  <si>
    <t>SERMAYE YEDEKLERİ HESABI</t>
  </si>
  <si>
    <t>KAR YEDEKLERİ HESABI</t>
  </si>
  <si>
    <t>DİĞER KAR YEDEKLERİ HESABI</t>
  </si>
  <si>
    <t>DÖNEM NET KARI/ZARARI HES</t>
  </si>
  <si>
    <t>(KAYNAKLAR) TOPLAMI</t>
  </si>
  <si>
    <t>ERMAŞ ERZİNCAN MENSUCAT SANAYİ VE TİCARAET ANONİM ŞİRKETİ</t>
  </si>
  <si>
    <t>GELECEK YILLARA AİT GİDERLER</t>
  </si>
  <si>
    <t>ANONİM</t>
  </si>
  <si>
    <t>SERMAYE DÜZELTME OLUMLU HESABI</t>
  </si>
  <si>
    <t>M.D.V. YENİDEN DEĞERLEME ARTIŞ F</t>
  </si>
  <si>
    <t>GEÇMİŞ YILLAR ZARARLARI HES.-2015</t>
  </si>
  <si>
    <t>GEÇMİŞ YILLAR ZARARLARI(-)-2015</t>
  </si>
  <si>
    <t>DÖNEM NET KARI HESABI   (+)</t>
  </si>
  <si>
    <t>31.12.2014 TARİHLİ</t>
  </si>
  <si>
    <t>2013</t>
  </si>
  <si>
    <t>2014</t>
  </si>
  <si>
    <t>31.12.2014</t>
  </si>
  <si>
    <t>VERİLEN SİPARİŞ AVANSLARI</t>
  </si>
  <si>
    <t>????</t>
  </si>
  <si>
    <t>???</t>
  </si>
  <si>
    <t>DİĞER GİDER KARŞILIKLARI HES</t>
  </si>
  <si>
    <t>GELECEK YILLARA AİT GELİRLER</t>
  </si>
  <si>
    <t>VERİL. AVANS- SUNA PLASTİK LTD.ŞTİ</t>
  </si>
  <si>
    <t>ALINAN SİPARİŞ AVANSLARI KARŞLIĞI</t>
  </si>
  <si>
    <t>DÖNEM NET ZARARI HES.2014 YILI  (-)</t>
  </si>
  <si>
    <t>GEÇMİŞ YILLAR KARLARI HESABI-2014 YILI(-)</t>
  </si>
  <si>
    <t>GEÇMİŞ YILLAR KARLARI HESABI -2013 YILI(-)</t>
  </si>
  <si>
    <t>VEFZİPAŞA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</si>
</sst>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3" xfId="0" applyFont="1" applyBorder="1"/>
    <xf numFmtId="2" fontId="1" fillId="0" borderId="3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0" xfId="0" applyFont="1"/>
    <xf numFmtId="0" fontId="6" fillId="0" borderId="1" xfId="0" applyFont="1" applyBorder="1"/>
    <xf numFmtId="2" fontId="11" fillId="0" borderId="1" xfId="0" applyNumberFormat="1" applyFont="1" applyBorder="1"/>
    <xf numFmtId="0" fontId="11" fillId="0" borderId="0" xfId="0" applyFont="1"/>
    <xf numFmtId="0" fontId="6" fillId="0" borderId="1" xfId="0" applyFont="1" applyFill="1" applyBorder="1"/>
    <xf numFmtId="0" fontId="11" fillId="0" borderId="1" xfId="0" applyFont="1" applyBorder="1"/>
    <xf numFmtId="0" fontId="6" fillId="0" borderId="0" xfId="0" applyFont="1"/>
    <xf numFmtId="2" fontId="12" fillId="0" borderId="1" xfId="0" applyNumberFormat="1" applyFont="1" applyBorder="1"/>
    <xf numFmtId="0" fontId="0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5"/>
  <sheetViews>
    <sheetView tabSelected="1" topLeftCell="A78" workbookViewId="0">
      <selection activeCell="A60" sqref="A60:J107"/>
    </sheetView>
  </sheetViews>
  <sheetFormatPr defaultRowHeight="15" x14ac:dyDescent="0.25"/>
  <cols>
    <col min="1" max="1" width="4.140625" style="4" customWidth="1"/>
    <col min="2" max="2" width="6.7109375" style="4" bestFit="1" customWidth="1"/>
    <col min="3" max="3" width="7.7109375" style="4" bestFit="1" customWidth="1"/>
    <col min="4" max="4" width="35.5703125" customWidth="1"/>
    <col min="5" max="5" width="12.140625" style="1" bestFit="1" customWidth="1"/>
    <col min="6" max="6" width="9.5703125" style="1" bestFit="1" customWidth="1"/>
    <col min="7" max="7" width="15" style="1" bestFit="1" customWidth="1"/>
    <col min="8" max="8" width="11.42578125" style="1" bestFit="1" customWidth="1"/>
    <col min="9" max="9" width="15.42578125" style="1" bestFit="1" customWidth="1"/>
    <col min="10" max="10" width="15" style="5" bestFit="1" customWidth="1"/>
  </cols>
  <sheetData>
    <row r="2" spans="1:10" s="2" customFormat="1" ht="15.75" x14ac:dyDescent="0.25">
      <c r="D2" s="2" t="s">
        <v>81</v>
      </c>
      <c r="E2" s="3" t="s">
        <v>9</v>
      </c>
      <c r="F2" s="3" t="s">
        <v>83</v>
      </c>
      <c r="G2" s="3" t="s">
        <v>10</v>
      </c>
      <c r="H2" s="3" t="s">
        <v>103</v>
      </c>
      <c r="I2" s="49">
        <v>3640019215</v>
      </c>
      <c r="J2" s="3"/>
    </row>
    <row r="3" spans="1:10" s="2" customFormat="1" ht="15.75" x14ac:dyDescent="0.25">
      <c r="A3" s="7"/>
      <c r="B3" s="7"/>
      <c r="C3" s="7"/>
      <c r="D3" s="22" t="s">
        <v>89</v>
      </c>
      <c r="E3" s="8" t="s">
        <v>6</v>
      </c>
      <c r="F3" s="8"/>
      <c r="G3" s="8"/>
      <c r="H3" s="8"/>
      <c r="I3" s="8"/>
      <c r="J3" s="23" t="s">
        <v>92</v>
      </c>
    </row>
    <row r="4" spans="1:10" x14ac:dyDescent="0.25">
      <c r="A4" s="9"/>
      <c r="B4" s="9"/>
      <c r="C4" s="9"/>
      <c r="D4" s="10"/>
      <c r="E4" s="11"/>
      <c r="F4" s="11"/>
      <c r="G4" s="11"/>
      <c r="H4" s="11"/>
      <c r="I4" s="11"/>
      <c r="J4" s="12"/>
    </row>
    <row r="5" spans="1:10" s="4" customFormat="1" x14ac:dyDescent="0.25">
      <c r="A5" s="9"/>
      <c r="B5" s="9" t="s">
        <v>7</v>
      </c>
      <c r="C5" s="9"/>
      <c r="D5" s="9" t="s">
        <v>8</v>
      </c>
      <c r="E5" s="33" t="s">
        <v>90</v>
      </c>
      <c r="F5" s="33" t="s">
        <v>90</v>
      </c>
      <c r="G5" s="33" t="s">
        <v>90</v>
      </c>
      <c r="H5" s="24" t="s">
        <v>91</v>
      </c>
      <c r="I5" s="24" t="s">
        <v>91</v>
      </c>
      <c r="J5" s="24" t="s">
        <v>91</v>
      </c>
    </row>
    <row r="6" spans="1:10" s="4" customFormat="1" x14ac:dyDescent="0.25">
      <c r="A6" s="9" t="s">
        <v>52</v>
      </c>
      <c r="B6" s="9" t="s">
        <v>0</v>
      </c>
      <c r="C6" s="9" t="s">
        <v>0</v>
      </c>
      <c r="D6" s="9" t="s">
        <v>2</v>
      </c>
      <c r="E6" s="12" t="s">
        <v>3</v>
      </c>
      <c r="F6" s="12" t="s">
        <v>4</v>
      </c>
      <c r="G6" s="35" t="s">
        <v>3</v>
      </c>
      <c r="H6" s="34" t="s">
        <v>5</v>
      </c>
      <c r="I6" s="34" t="s">
        <v>4</v>
      </c>
      <c r="J6" s="24" t="s">
        <v>91</v>
      </c>
    </row>
    <row r="7" spans="1:10" x14ac:dyDescent="0.25">
      <c r="A7" s="9" t="s">
        <v>1</v>
      </c>
      <c r="B7" s="9" t="s">
        <v>1</v>
      </c>
      <c r="C7" s="9" t="s">
        <v>1</v>
      </c>
      <c r="D7" s="10"/>
      <c r="E7" s="11"/>
      <c r="F7" s="11"/>
      <c r="G7" s="11"/>
      <c r="H7" s="11"/>
      <c r="I7" s="11"/>
      <c r="J7" s="12"/>
    </row>
    <row r="8" spans="1:10" s="6" customFormat="1" ht="18.75" x14ac:dyDescent="0.3">
      <c r="A8" s="13">
        <v>1</v>
      </c>
      <c r="B8" s="13"/>
      <c r="C8" s="13"/>
      <c r="D8" s="13" t="s">
        <v>11</v>
      </c>
      <c r="E8" s="14"/>
      <c r="F8" s="14"/>
      <c r="G8" s="14">
        <f xml:space="preserve"> F9 + F16 + F21 + F26 + F32</f>
        <v>311463.74</v>
      </c>
      <c r="H8" s="14"/>
      <c r="I8" s="14"/>
      <c r="J8" s="14">
        <f xml:space="preserve"> I9 + I16 + I21 + I26 + I32</f>
        <v>873971.46</v>
      </c>
    </row>
    <row r="9" spans="1:10" s="4" customFormat="1" x14ac:dyDescent="0.25">
      <c r="A9" s="9"/>
      <c r="B9" s="9">
        <v>10</v>
      </c>
      <c r="C9" s="9"/>
      <c r="D9" s="9" t="s">
        <v>12</v>
      </c>
      <c r="E9" s="12"/>
      <c r="F9" s="12">
        <f xml:space="preserve"> E10 + E11 + E12 - E13 + E14 + E15</f>
        <v>150961.99</v>
      </c>
      <c r="G9" s="12"/>
      <c r="H9" s="12"/>
      <c r="I9" s="12">
        <f xml:space="preserve"> H10 + H11 + H12 - H13 + H14 + H15</f>
        <v>124430.62</v>
      </c>
      <c r="J9" s="12"/>
    </row>
    <row r="10" spans="1:10" x14ac:dyDescent="0.25">
      <c r="A10" s="9"/>
      <c r="B10" s="9"/>
      <c r="C10" s="9">
        <v>100</v>
      </c>
      <c r="D10" s="10" t="s">
        <v>13</v>
      </c>
      <c r="E10" s="11">
        <v>150961.84</v>
      </c>
      <c r="F10" s="11"/>
      <c r="G10" s="11"/>
      <c r="H10" s="11">
        <v>93528.65</v>
      </c>
      <c r="I10" s="11"/>
      <c r="J10" s="12"/>
    </row>
    <row r="11" spans="1:10" x14ac:dyDescent="0.25">
      <c r="A11" s="9"/>
      <c r="B11" s="9"/>
      <c r="C11" s="9">
        <v>101</v>
      </c>
      <c r="D11" s="10" t="s">
        <v>17</v>
      </c>
      <c r="E11" s="11">
        <v>0</v>
      </c>
      <c r="F11" s="11"/>
      <c r="G11" s="11"/>
      <c r="H11" s="11">
        <v>30900</v>
      </c>
      <c r="I11" s="11"/>
      <c r="J11" s="12"/>
    </row>
    <row r="12" spans="1:10" x14ac:dyDescent="0.25">
      <c r="A12" s="9"/>
      <c r="B12" s="9"/>
      <c r="C12" s="9">
        <v>102</v>
      </c>
      <c r="D12" s="10" t="s">
        <v>14</v>
      </c>
      <c r="E12" s="11">
        <v>0.15</v>
      </c>
      <c r="F12" s="11"/>
      <c r="G12" s="11"/>
      <c r="H12" s="11">
        <v>1.97</v>
      </c>
      <c r="I12" s="11"/>
      <c r="J12" s="12"/>
    </row>
    <row r="13" spans="1:10" x14ac:dyDescent="0.25">
      <c r="A13" s="9"/>
      <c r="B13" s="9"/>
      <c r="C13" s="9">
        <v>103</v>
      </c>
      <c r="D13" s="9" t="s">
        <v>15</v>
      </c>
      <c r="E13" s="11">
        <v>0</v>
      </c>
      <c r="F13" s="11"/>
      <c r="G13" s="11"/>
      <c r="H13" s="11">
        <v>0</v>
      </c>
      <c r="I13" s="11"/>
      <c r="J13" s="12"/>
    </row>
    <row r="14" spans="1:10" x14ac:dyDescent="0.25">
      <c r="A14" s="9"/>
      <c r="B14" s="9"/>
      <c r="C14" s="9">
        <v>104</v>
      </c>
      <c r="D14" s="10" t="s">
        <v>16</v>
      </c>
      <c r="E14" s="11">
        <v>0</v>
      </c>
      <c r="F14" s="11"/>
      <c r="G14" s="11"/>
      <c r="H14" s="11">
        <v>0</v>
      </c>
      <c r="I14" s="11"/>
      <c r="J14" s="12"/>
    </row>
    <row r="15" spans="1:10" x14ac:dyDescent="0.25">
      <c r="A15" s="9"/>
      <c r="B15" s="9"/>
      <c r="C15" s="9">
        <v>108</v>
      </c>
      <c r="D15" s="10" t="s">
        <v>18</v>
      </c>
      <c r="E15" s="11">
        <v>0</v>
      </c>
      <c r="F15" s="11"/>
      <c r="G15" s="11"/>
      <c r="H15" s="11">
        <v>0</v>
      </c>
      <c r="I15" s="11"/>
      <c r="J15" s="12"/>
    </row>
    <row r="16" spans="1:10" s="4" customFormat="1" x14ac:dyDescent="0.25">
      <c r="A16" s="9"/>
      <c r="B16" s="9">
        <v>12</v>
      </c>
      <c r="C16" s="9"/>
      <c r="D16" s="9" t="s">
        <v>19</v>
      </c>
      <c r="E16" s="12"/>
      <c r="F16" s="12">
        <f xml:space="preserve"> E17 + E18 - E19 + E20</f>
        <v>152672.39000000001</v>
      </c>
      <c r="G16" s="12"/>
      <c r="H16" s="12"/>
      <c r="I16" s="12">
        <f xml:space="preserve"> H17 + H18 - H19 + H20</f>
        <v>76841.42</v>
      </c>
      <c r="J16" s="12"/>
    </row>
    <row r="17" spans="1:11" x14ac:dyDescent="0.25">
      <c r="A17" s="9"/>
      <c r="B17" s="9"/>
      <c r="C17" s="9">
        <v>120</v>
      </c>
      <c r="D17" s="10" t="s">
        <v>20</v>
      </c>
      <c r="E17" s="11">
        <v>76707.66</v>
      </c>
      <c r="F17" s="11"/>
      <c r="G17" s="11"/>
      <c r="H17" s="11">
        <v>48841.42</v>
      </c>
      <c r="I17" s="11"/>
      <c r="J17" s="12"/>
    </row>
    <row r="18" spans="1:11" x14ac:dyDescent="0.25">
      <c r="A18" s="9"/>
      <c r="B18" s="9"/>
      <c r="C18" s="9">
        <v>121</v>
      </c>
      <c r="D18" s="10" t="s">
        <v>21</v>
      </c>
      <c r="E18" s="11">
        <v>75464.73</v>
      </c>
      <c r="F18" s="11"/>
      <c r="G18" s="11"/>
      <c r="H18" s="11">
        <v>28000</v>
      </c>
      <c r="I18" s="11"/>
      <c r="J18" s="12"/>
    </row>
    <row r="19" spans="1:11" x14ac:dyDescent="0.25">
      <c r="A19" s="9"/>
      <c r="B19" s="9"/>
      <c r="C19" s="9">
        <v>122</v>
      </c>
      <c r="D19" s="9" t="s">
        <v>22</v>
      </c>
      <c r="E19" s="11">
        <v>0</v>
      </c>
      <c r="F19" s="11"/>
      <c r="G19" s="11"/>
      <c r="H19" s="11">
        <v>0</v>
      </c>
      <c r="I19" s="11"/>
      <c r="J19" s="12"/>
    </row>
    <row r="20" spans="1:11" x14ac:dyDescent="0.25">
      <c r="A20" s="9"/>
      <c r="B20" s="9"/>
      <c r="C20" s="9">
        <v>126</v>
      </c>
      <c r="D20" s="10" t="s">
        <v>23</v>
      </c>
      <c r="E20" s="11">
        <v>500</v>
      </c>
      <c r="F20" s="11"/>
      <c r="G20" s="11"/>
      <c r="H20" s="11">
        <v>0</v>
      </c>
      <c r="I20" s="11"/>
      <c r="J20" s="12"/>
    </row>
    <row r="21" spans="1:11" s="4" customFormat="1" x14ac:dyDescent="0.25">
      <c r="A21" s="9"/>
      <c r="B21" s="9">
        <v>13</v>
      </c>
      <c r="C21" s="9"/>
      <c r="D21" s="9" t="s">
        <v>24</v>
      </c>
      <c r="E21" s="12"/>
      <c r="F21" s="12">
        <f xml:space="preserve"> E22 + E23 + E24 - E25</f>
        <v>0</v>
      </c>
      <c r="G21" s="12"/>
      <c r="H21" s="12"/>
      <c r="I21" s="12">
        <f xml:space="preserve"> H22 + H23 + H24 - H25</f>
        <v>16000</v>
      </c>
      <c r="J21" s="12"/>
    </row>
    <row r="22" spans="1:11" s="48" customFormat="1" x14ac:dyDescent="0.25">
      <c r="A22" s="9"/>
      <c r="B22" s="9"/>
      <c r="C22" s="9">
        <v>131</v>
      </c>
      <c r="D22" s="15" t="s">
        <v>25</v>
      </c>
      <c r="E22" s="16">
        <v>0</v>
      </c>
      <c r="F22" s="16"/>
      <c r="G22" s="16"/>
      <c r="H22" s="16">
        <v>16000</v>
      </c>
      <c r="I22" s="16"/>
      <c r="J22" s="12"/>
    </row>
    <row r="23" spans="1:11" x14ac:dyDescent="0.25">
      <c r="A23" s="9"/>
      <c r="B23" s="9"/>
      <c r="C23" s="9">
        <v>136</v>
      </c>
      <c r="D23" s="9" t="s">
        <v>26</v>
      </c>
      <c r="E23" s="11">
        <v>0</v>
      </c>
      <c r="F23" s="11"/>
      <c r="G23" s="11"/>
      <c r="H23" s="11">
        <v>0</v>
      </c>
      <c r="I23" s="11"/>
      <c r="J23" s="12"/>
    </row>
    <row r="24" spans="1:11" x14ac:dyDescent="0.25">
      <c r="A24" s="9"/>
      <c r="B24" s="9"/>
      <c r="C24" s="9">
        <v>138</v>
      </c>
      <c r="D24" s="10" t="s">
        <v>28</v>
      </c>
      <c r="E24" s="11">
        <v>40926.57</v>
      </c>
      <c r="F24" s="11"/>
      <c r="G24" s="11"/>
      <c r="H24" s="11">
        <v>40926.57</v>
      </c>
      <c r="I24" s="11"/>
      <c r="J24" s="12"/>
    </row>
    <row r="25" spans="1:11" s="46" customFormat="1" x14ac:dyDescent="0.25">
      <c r="A25" s="41"/>
      <c r="B25" s="41"/>
      <c r="C25" s="41">
        <v>139</v>
      </c>
      <c r="D25" s="41" t="s">
        <v>27</v>
      </c>
      <c r="E25" s="34">
        <v>40926.57</v>
      </c>
      <c r="F25" s="34"/>
      <c r="G25" s="34"/>
      <c r="H25" s="34">
        <v>40926.57</v>
      </c>
      <c r="I25" s="34"/>
      <c r="J25" s="34"/>
    </row>
    <row r="26" spans="1:11" s="4" customFormat="1" x14ac:dyDescent="0.25">
      <c r="A26" s="9"/>
      <c r="B26" s="9">
        <v>15</v>
      </c>
      <c r="C26" s="9"/>
      <c r="D26" s="9" t="s">
        <v>29</v>
      </c>
      <c r="E26" s="12">
        <v>0</v>
      </c>
      <c r="F26" s="12">
        <f xml:space="preserve"> E27 + E28 + E29 + E30 + E31</f>
        <v>4365</v>
      </c>
      <c r="G26" s="12"/>
      <c r="H26" s="12"/>
      <c r="I26" s="12">
        <f xml:space="preserve"> H27 + H28 + H29 + H30 + H31</f>
        <v>654277.4</v>
      </c>
      <c r="J26" s="12"/>
    </row>
    <row r="27" spans="1:11" x14ac:dyDescent="0.25">
      <c r="A27" s="9"/>
      <c r="B27" s="9"/>
      <c r="C27" s="9">
        <v>150</v>
      </c>
      <c r="D27" s="15" t="s">
        <v>30</v>
      </c>
      <c r="E27" s="11">
        <v>90</v>
      </c>
      <c r="F27" s="11"/>
      <c r="G27" s="11"/>
      <c r="H27" s="11">
        <v>0</v>
      </c>
      <c r="I27" s="11"/>
      <c r="J27" s="12"/>
    </row>
    <row r="28" spans="1:11" x14ac:dyDescent="0.25">
      <c r="A28" s="9"/>
      <c r="B28" s="9"/>
      <c r="C28" s="9">
        <v>151</v>
      </c>
      <c r="D28" s="15" t="s">
        <v>31</v>
      </c>
      <c r="E28" s="11">
        <v>0</v>
      </c>
      <c r="F28" s="11"/>
      <c r="G28" s="11"/>
      <c r="H28" s="11">
        <v>0</v>
      </c>
      <c r="I28" s="11"/>
      <c r="J28" s="12"/>
    </row>
    <row r="29" spans="1:11" x14ac:dyDescent="0.25">
      <c r="A29" s="9"/>
      <c r="B29" s="9"/>
      <c r="C29" s="9">
        <v>152</v>
      </c>
      <c r="D29" s="15" t="s">
        <v>32</v>
      </c>
      <c r="E29" s="11">
        <v>0</v>
      </c>
      <c r="F29" s="11"/>
      <c r="G29" s="11"/>
      <c r="H29" s="11">
        <v>0</v>
      </c>
      <c r="I29" s="11"/>
      <c r="J29" s="12"/>
    </row>
    <row r="30" spans="1:11" x14ac:dyDescent="0.25">
      <c r="A30" s="9"/>
      <c r="B30" s="9"/>
      <c r="C30" s="9">
        <v>153</v>
      </c>
      <c r="D30" s="15" t="s">
        <v>33</v>
      </c>
      <c r="E30" s="11">
        <v>4275</v>
      </c>
      <c r="F30" s="11"/>
      <c r="G30" s="11"/>
      <c r="H30" s="11">
        <v>71977.399999999994</v>
      </c>
      <c r="I30" s="11"/>
      <c r="J30" s="12"/>
      <c r="K30" t="s">
        <v>94</v>
      </c>
    </row>
    <row r="31" spans="1:11" s="43" customFormat="1" x14ac:dyDescent="0.25">
      <c r="A31" s="41"/>
      <c r="B31" s="41"/>
      <c r="C31" s="41">
        <v>158</v>
      </c>
      <c r="D31" s="45" t="s">
        <v>93</v>
      </c>
      <c r="E31" s="42">
        <v>0</v>
      </c>
      <c r="F31" s="42"/>
      <c r="G31" s="42"/>
      <c r="H31" s="42">
        <v>582300</v>
      </c>
      <c r="I31" s="42"/>
      <c r="J31" s="34"/>
      <c r="K31" s="43" t="s">
        <v>94</v>
      </c>
    </row>
    <row r="32" spans="1:11" s="4" customFormat="1" x14ac:dyDescent="0.25">
      <c r="A32" s="9"/>
      <c r="B32" s="9">
        <v>19</v>
      </c>
      <c r="C32" s="9"/>
      <c r="D32" s="9" t="s">
        <v>34</v>
      </c>
      <c r="E32" s="12"/>
      <c r="F32" s="12">
        <f xml:space="preserve"> E33 + E34 + E35</f>
        <v>3464.36</v>
      </c>
      <c r="G32" s="12"/>
      <c r="H32" s="12"/>
      <c r="I32" s="12">
        <f xml:space="preserve"> H33 + H34 + H35</f>
        <v>2422.02</v>
      </c>
      <c r="J32" s="12"/>
    </row>
    <row r="33" spans="1:11" x14ac:dyDescent="0.25">
      <c r="A33" s="9"/>
      <c r="B33" s="9"/>
      <c r="C33" s="9">
        <v>190</v>
      </c>
      <c r="D33" s="15" t="s">
        <v>35</v>
      </c>
      <c r="E33" s="11">
        <v>3464.36</v>
      </c>
      <c r="F33" s="11"/>
      <c r="G33" s="11"/>
      <c r="H33" s="11">
        <v>2422.02</v>
      </c>
      <c r="I33" s="11"/>
      <c r="J33" s="12"/>
    </row>
    <row r="34" spans="1:11" x14ac:dyDescent="0.25">
      <c r="A34" s="9"/>
      <c r="B34" s="9"/>
      <c r="C34" s="9">
        <v>196</v>
      </c>
      <c r="D34" s="15" t="s">
        <v>36</v>
      </c>
      <c r="E34" s="11">
        <v>0</v>
      </c>
      <c r="F34" s="11"/>
      <c r="G34" s="11"/>
      <c r="H34" s="11">
        <v>0</v>
      </c>
      <c r="I34" s="11"/>
      <c r="J34" s="12"/>
    </row>
    <row r="35" spans="1:11" x14ac:dyDescent="0.25">
      <c r="A35" s="9"/>
      <c r="B35" s="9"/>
      <c r="C35" s="9">
        <v>198</v>
      </c>
      <c r="D35" s="15" t="s">
        <v>34</v>
      </c>
      <c r="E35" s="11">
        <v>0</v>
      </c>
      <c r="F35" s="11"/>
      <c r="G35" s="11"/>
      <c r="H35" s="11">
        <v>0</v>
      </c>
      <c r="I35" s="11"/>
      <c r="J35" s="12"/>
    </row>
    <row r="36" spans="1:11" s="6" customFormat="1" ht="18.75" x14ac:dyDescent="0.3">
      <c r="A36" s="13">
        <v>2</v>
      </c>
      <c r="B36" s="13"/>
      <c r="C36" s="13"/>
      <c r="D36" s="13" t="s">
        <v>37</v>
      </c>
      <c r="E36" s="14"/>
      <c r="F36" s="14"/>
      <c r="G36" s="14">
        <f xml:space="preserve"> F37 + F40 + F43 -F49 + F51</f>
        <v>487507.58000000007</v>
      </c>
      <c r="H36" s="14"/>
      <c r="I36" s="14"/>
      <c r="J36" s="14">
        <f xml:space="preserve"> I37 + I40 + I43+ I49</f>
        <v>467716.04000000004</v>
      </c>
    </row>
    <row r="37" spans="1:11" s="4" customFormat="1" x14ac:dyDescent="0.25">
      <c r="A37" s="9"/>
      <c r="B37" s="9">
        <v>23</v>
      </c>
      <c r="C37" s="9"/>
      <c r="D37" s="9" t="s">
        <v>38</v>
      </c>
      <c r="E37" s="12"/>
      <c r="F37" s="12">
        <f xml:space="preserve"> E38 + E39</f>
        <v>37.25</v>
      </c>
      <c r="G37" s="12"/>
      <c r="H37" s="12"/>
      <c r="I37" s="12">
        <f xml:space="preserve"> H38 + H39</f>
        <v>4256.76</v>
      </c>
      <c r="J37" s="12"/>
    </row>
    <row r="38" spans="1:11" x14ac:dyDescent="0.25">
      <c r="A38" s="9"/>
      <c r="B38" s="9"/>
      <c r="C38" s="9">
        <v>236</v>
      </c>
      <c r="D38" s="15" t="s">
        <v>39</v>
      </c>
      <c r="E38" s="11">
        <v>0</v>
      </c>
      <c r="F38" s="11"/>
      <c r="G38" s="11"/>
      <c r="H38" s="11">
        <v>0</v>
      </c>
      <c r="I38" s="11"/>
      <c r="J38" s="12"/>
    </row>
    <row r="39" spans="1:11" x14ac:dyDescent="0.25">
      <c r="A39" s="9"/>
      <c r="B39" s="9"/>
      <c r="C39" s="9">
        <v>238</v>
      </c>
      <c r="D39" s="15" t="s">
        <v>40</v>
      </c>
      <c r="E39" s="11">
        <v>37.25</v>
      </c>
      <c r="F39" s="11"/>
      <c r="G39" s="11"/>
      <c r="H39" s="11">
        <v>4256.76</v>
      </c>
      <c r="I39" s="11"/>
      <c r="J39" s="12"/>
    </row>
    <row r="40" spans="1:11" s="4" customFormat="1" x14ac:dyDescent="0.25">
      <c r="A40" s="9"/>
      <c r="B40" s="9">
        <v>24</v>
      </c>
      <c r="C40" s="9"/>
      <c r="D40" s="9" t="s">
        <v>41</v>
      </c>
      <c r="E40" s="12"/>
      <c r="F40" s="12">
        <f xml:space="preserve"> E41 + E42</f>
        <v>0</v>
      </c>
      <c r="G40" s="12"/>
      <c r="H40" s="12"/>
      <c r="I40" s="12">
        <f xml:space="preserve"> H41 + H42</f>
        <v>0</v>
      </c>
      <c r="J40" s="12"/>
    </row>
    <row r="41" spans="1:11" x14ac:dyDescent="0.25">
      <c r="A41" s="9"/>
      <c r="B41" s="9"/>
      <c r="C41" s="9">
        <v>242</v>
      </c>
      <c r="D41" s="15" t="s">
        <v>42</v>
      </c>
      <c r="E41" s="11">
        <v>0</v>
      </c>
      <c r="F41" s="11"/>
      <c r="G41" s="11"/>
      <c r="H41" s="11">
        <v>0</v>
      </c>
      <c r="I41" s="11"/>
      <c r="J41" s="12"/>
    </row>
    <row r="42" spans="1:11" x14ac:dyDescent="0.25">
      <c r="A42" s="9"/>
      <c r="B42" s="9"/>
      <c r="C42" s="9">
        <v>243</v>
      </c>
      <c r="D42" s="15" t="s">
        <v>43</v>
      </c>
      <c r="E42" s="11">
        <v>0</v>
      </c>
      <c r="F42" s="11"/>
      <c r="G42" s="11"/>
      <c r="H42" s="11">
        <v>0</v>
      </c>
      <c r="I42" s="11"/>
      <c r="J42" s="12"/>
    </row>
    <row r="43" spans="1:11" s="4" customFormat="1" x14ac:dyDescent="0.25">
      <c r="A43" s="9"/>
      <c r="B43" s="9">
        <v>25</v>
      </c>
      <c r="C43" s="9"/>
      <c r="D43" s="9" t="s">
        <v>44</v>
      </c>
      <c r="E43" s="12"/>
      <c r="F43" s="12">
        <f xml:space="preserve"> E44 + E45 + E46 + E47 + E48 - E50 + E52</f>
        <v>487470.33000000007</v>
      </c>
      <c r="G43" s="12"/>
      <c r="H43" s="12"/>
      <c r="I43" s="12">
        <f xml:space="preserve"> H44 + H47</f>
        <v>627591.75</v>
      </c>
      <c r="J43" s="12"/>
    </row>
    <row r="44" spans="1:11" x14ac:dyDescent="0.25">
      <c r="A44" s="9"/>
      <c r="B44" s="9"/>
      <c r="C44" s="9">
        <v>252</v>
      </c>
      <c r="D44" s="15" t="s">
        <v>45</v>
      </c>
      <c r="E44" s="11">
        <v>614267.30000000005</v>
      </c>
      <c r="F44" s="11"/>
      <c r="G44" s="11"/>
      <c r="H44" s="11">
        <v>621019.84</v>
      </c>
      <c r="I44" s="11"/>
      <c r="J44" s="12"/>
    </row>
    <row r="45" spans="1:11" x14ac:dyDescent="0.25">
      <c r="A45" s="9"/>
      <c r="B45" s="9"/>
      <c r="C45" s="9">
        <v>253</v>
      </c>
      <c r="D45" s="15" t="s">
        <v>46</v>
      </c>
      <c r="E45" s="11">
        <v>0</v>
      </c>
      <c r="F45" s="11"/>
      <c r="G45" s="11"/>
      <c r="H45" s="11">
        <v>0</v>
      </c>
      <c r="I45" s="11"/>
      <c r="J45" s="12"/>
    </row>
    <row r="46" spans="1:11" x14ac:dyDescent="0.25">
      <c r="A46" s="9"/>
      <c r="B46" s="9"/>
      <c r="C46" s="9">
        <v>254</v>
      </c>
      <c r="D46" s="15" t="s">
        <v>47</v>
      </c>
      <c r="E46" s="11">
        <v>41000</v>
      </c>
      <c r="F46" s="11"/>
      <c r="G46" s="11"/>
      <c r="H46" s="11">
        <v>0</v>
      </c>
      <c r="I46" s="11"/>
      <c r="J46" s="12"/>
    </row>
    <row r="47" spans="1:11" x14ac:dyDescent="0.25">
      <c r="A47" s="9"/>
      <c r="B47" s="9"/>
      <c r="C47" s="9">
        <v>255</v>
      </c>
      <c r="D47" s="15" t="s">
        <v>48</v>
      </c>
      <c r="E47" s="11">
        <v>28347.88</v>
      </c>
      <c r="F47" s="11"/>
      <c r="G47" s="11"/>
      <c r="H47" s="11">
        <v>6571.91</v>
      </c>
      <c r="I47" s="11"/>
      <c r="J47" s="12"/>
      <c r="K47" t="s">
        <v>95</v>
      </c>
    </row>
    <row r="48" spans="1:11" x14ac:dyDescent="0.25">
      <c r="A48" s="9"/>
      <c r="B48" s="9"/>
      <c r="C48" s="9">
        <v>256</v>
      </c>
      <c r="D48" s="15" t="s">
        <v>49</v>
      </c>
      <c r="E48" s="11">
        <v>0</v>
      </c>
      <c r="F48" s="11"/>
      <c r="G48" s="11"/>
      <c r="H48" s="11">
        <v>0</v>
      </c>
      <c r="I48" s="11"/>
      <c r="J48" s="12"/>
    </row>
    <row r="49" spans="1:10" s="43" customFormat="1" x14ac:dyDescent="0.25">
      <c r="A49" s="41"/>
      <c r="B49" s="41">
        <v>57</v>
      </c>
      <c r="C49" s="41"/>
      <c r="D49" s="41" t="s">
        <v>50</v>
      </c>
      <c r="E49" s="42"/>
      <c r="F49" s="42"/>
      <c r="G49" s="42"/>
      <c r="H49" s="42"/>
      <c r="I49" s="42">
        <f xml:space="preserve"> - H50</f>
        <v>-164132.47</v>
      </c>
      <c r="J49" s="34"/>
    </row>
    <row r="50" spans="1:10" s="46" customFormat="1" x14ac:dyDescent="0.25">
      <c r="A50" s="41"/>
      <c r="B50" s="41"/>
      <c r="C50" s="41">
        <v>257</v>
      </c>
      <c r="D50" s="41" t="s">
        <v>50</v>
      </c>
      <c r="E50" s="42">
        <v>196144.85</v>
      </c>
      <c r="F50" s="34"/>
      <c r="G50" s="34"/>
      <c r="H50" s="42">
        <v>164132.47</v>
      </c>
      <c r="I50" s="34">
        <v>0</v>
      </c>
      <c r="J50" s="34"/>
    </row>
    <row r="51" spans="1:10" s="4" customFormat="1" x14ac:dyDescent="0.25">
      <c r="A51" s="9"/>
      <c r="B51" s="9">
        <v>28</v>
      </c>
      <c r="C51" s="9"/>
      <c r="D51" s="9" t="s">
        <v>82</v>
      </c>
      <c r="E51" s="16"/>
      <c r="F51" s="12"/>
      <c r="G51" s="12"/>
      <c r="H51" s="16"/>
      <c r="I51" s="12"/>
      <c r="J51" s="12"/>
    </row>
    <row r="52" spans="1:10" s="4" customFormat="1" x14ac:dyDescent="0.25">
      <c r="A52" s="9"/>
      <c r="B52" s="9"/>
      <c r="C52" s="9">
        <v>280</v>
      </c>
      <c r="D52" s="9" t="s">
        <v>82</v>
      </c>
      <c r="E52" s="16">
        <v>0</v>
      </c>
      <c r="F52" s="12"/>
      <c r="G52" s="12"/>
      <c r="H52" s="16">
        <v>0</v>
      </c>
      <c r="I52" s="12"/>
      <c r="J52" s="12"/>
    </row>
    <row r="53" spans="1:10" x14ac:dyDescent="0.25">
      <c r="A53" s="9"/>
      <c r="B53" s="9"/>
      <c r="C53" s="9"/>
      <c r="D53" s="10"/>
      <c r="E53" s="11"/>
      <c r="F53" s="11"/>
      <c r="G53" s="11"/>
      <c r="H53" s="11"/>
      <c r="I53" s="11"/>
      <c r="J53" s="12"/>
    </row>
    <row r="54" spans="1:10" s="6" customFormat="1" ht="18.75" x14ac:dyDescent="0.3">
      <c r="A54" s="13"/>
      <c r="B54" s="13"/>
      <c r="C54" s="13" t="s">
        <v>7</v>
      </c>
      <c r="D54" s="13" t="s">
        <v>51</v>
      </c>
      <c r="E54" s="14"/>
      <c r="F54" s="14"/>
      <c r="G54" s="14">
        <f xml:space="preserve"> G8 + G36</f>
        <v>798971.32000000007</v>
      </c>
      <c r="H54" s="14"/>
      <c r="I54" s="14"/>
      <c r="J54" s="14">
        <f xml:space="preserve"> J8 + J36</f>
        <v>1341687.5</v>
      </c>
    </row>
    <row r="55" spans="1:10" s="6" customFormat="1" ht="18.75" x14ac:dyDescent="0.3">
      <c r="B55" s="17"/>
      <c r="C55" s="17"/>
      <c r="D55" s="17"/>
      <c r="E55" s="18"/>
      <c r="F55" s="18"/>
      <c r="G55" s="18"/>
      <c r="H55" s="18"/>
      <c r="I55" s="18"/>
      <c r="J55" s="18"/>
    </row>
    <row r="56" spans="1:10" s="6" customFormat="1" ht="18.75" x14ac:dyDescent="0.3">
      <c r="B56" s="17"/>
      <c r="C56" s="17"/>
      <c r="D56" s="17"/>
      <c r="E56" s="18"/>
      <c r="F56" s="18"/>
      <c r="G56" s="18"/>
      <c r="H56" s="18"/>
      <c r="I56" s="18"/>
      <c r="J56" s="18"/>
    </row>
    <row r="57" spans="1:10" s="6" customFormat="1" ht="18.75" x14ac:dyDescent="0.3">
      <c r="B57" s="17"/>
      <c r="C57" s="17"/>
      <c r="D57" s="17"/>
      <c r="E57" s="18"/>
      <c r="F57" s="18"/>
      <c r="G57" s="18"/>
      <c r="H57" s="18"/>
      <c r="I57" s="18"/>
      <c r="J57" s="18"/>
    </row>
    <row r="60" spans="1:10" ht="15.75" x14ac:dyDescent="0.25">
      <c r="A60" s="2"/>
      <c r="B60" s="2"/>
      <c r="C60" s="2"/>
      <c r="D60" s="2" t="s">
        <v>81</v>
      </c>
      <c r="E60" s="3" t="s">
        <v>9</v>
      </c>
      <c r="F60" s="3" t="s">
        <v>83</v>
      </c>
      <c r="G60" s="3" t="s">
        <v>10</v>
      </c>
      <c r="H60" s="3" t="s">
        <v>103</v>
      </c>
      <c r="I60" s="49">
        <v>3640019215</v>
      </c>
      <c r="J60" s="3"/>
    </row>
    <row r="61" spans="1:10" ht="15.75" x14ac:dyDescent="0.25">
      <c r="A61" s="7"/>
      <c r="B61" s="7"/>
      <c r="C61" s="7"/>
      <c r="D61" s="22" t="s">
        <v>89</v>
      </c>
      <c r="E61" s="8" t="s">
        <v>6</v>
      </c>
      <c r="F61" s="8"/>
      <c r="G61" s="8"/>
      <c r="H61" s="8"/>
      <c r="I61" s="8"/>
      <c r="J61" s="23" t="s">
        <v>92</v>
      </c>
    </row>
    <row r="62" spans="1:10" x14ac:dyDescent="0.25">
      <c r="A62" s="9"/>
      <c r="B62" s="9"/>
      <c r="C62" s="9"/>
      <c r="D62" s="10"/>
      <c r="E62" s="11"/>
      <c r="F62" s="11"/>
      <c r="G62" s="11"/>
      <c r="H62" s="11"/>
      <c r="I62" s="11"/>
      <c r="J62" s="12"/>
    </row>
    <row r="63" spans="1:10" x14ac:dyDescent="0.25">
      <c r="A63" s="9"/>
      <c r="B63" s="9" t="s">
        <v>53</v>
      </c>
      <c r="C63" s="9"/>
      <c r="D63" s="9" t="s">
        <v>54</v>
      </c>
      <c r="E63" s="33" t="s">
        <v>90</v>
      </c>
      <c r="F63" s="33" t="s">
        <v>90</v>
      </c>
      <c r="G63" s="33" t="s">
        <v>90</v>
      </c>
      <c r="H63" s="24" t="s">
        <v>91</v>
      </c>
      <c r="I63" s="24" t="s">
        <v>91</v>
      </c>
      <c r="J63" s="24" t="s">
        <v>91</v>
      </c>
    </row>
    <row r="64" spans="1:10" x14ac:dyDescent="0.25">
      <c r="A64" s="9" t="s">
        <v>52</v>
      </c>
      <c r="B64" s="9" t="s">
        <v>0</v>
      </c>
      <c r="C64" s="9" t="s">
        <v>0</v>
      </c>
      <c r="D64" s="9" t="s">
        <v>2</v>
      </c>
      <c r="E64" s="12" t="s">
        <v>3</v>
      </c>
      <c r="F64" s="12" t="s">
        <v>4</v>
      </c>
      <c r="G64" s="24" t="s">
        <v>3</v>
      </c>
      <c r="H64" s="12" t="s">
        <v>5</v>
      </c>
      <c r="I64" s="12" t="s">
        <v>4</v>
      </c>
      <c r="J64" s="24" t="s">
        <v>5</v>
      </c>
    </row>
    <row r="65" spans="1:10" x14ac:dyDescent="0.25">
      <c r="A65" s="9" t="s">
        <v>1</v>
      </c>
      <c r="B65" s="9" t="s">
        <v>1</v>
      </c>
      <c r="C65" s="9" t="s">
        <v>1</v>
      </c>
      <c r="D65" s="10"/>
      <c r="E65" s="11"/>
      <c r="F65" s="11"/>
      <c r="G65" s="11"/>
      <c r="H65" s="11"/>
      <c r="I65" s="11"/>
      <c r="J65" s="12"/>
    </row>
    <row r="66" spans="1:10" s="6" customFormat="1" ht="18.75" x14ac:dyDescent="0.3">
      <c r="A66" s="13">
        <v>3</v>
      </c>
      <c r="B66" s="13"/>
      <c r="C66" s="13"/>
      <c r="D66" s="13" t="s">
        <v>55</v>
      </c>
      <c r="E66" s="14"/>
      <c r="F66" s="14"/>
      <c r="G66" s="14">
        <f xml:space="preserve"> F67 + F70 + F73 + F75 + F77 + F83</f>
        <v>40078</v>
      </c>
      <c r="H66" s="14"/>
      <c r="I66" s="14"/>
      <c r="J66" s="14">
        <f xml:space="preserve"> I67 + I70 + I73 + I75 + I77 + I83</f>
        <v>706256.10000000009</v>
      </c>
    </row>
    <row r="67" spans="1:10" s="4" customFormat="1" x14ac:dyDescent="0.25">
      <c r="A67" s="9"/>
      <c r="B67" s="9">
        <v>30</v>
      </c>
      <c r="C67" s="9"/>
      <c r="D67" s="9" t="s">
        <v>56</v>
      </c>
      <c r="E67" s="12"/>
      <c r="F67" s="12">
        <f xml:space="preserve"> E68 + E69</f>
        <v>0</v>
      </c>
      <c r="G67" s="12"/>
      <c r="H67" s="12"/>
      <c r="I67" s="12">
        <f xml:space="preserve"> H68 + H69</f>
        <v>0</v>
      </c>
      <c r="J67" s="12"/>
    </row>
    <row r="68" spans="1:10" x14ac:dyDescent="0.25">
      <c r="A68" s="9"/>
      <c r="B68" s="15"/>
      <c r="C68" s="9">
        <v>300</v>
      </c>
      <c r="D68" s="10" t="s">
        <v>56</v>
      </c>
      <c r="E68" s="11">
        <v>0</v>
      </c>
      <c r="F68" s="11"/>
      <c r="G68" s="11"/>
      <c r="H68" s="11">
        <v>0</v>
      </c>
      <c r="I68" s="11"/>
      <c r="J68" s="12"/>
    </row>
    <row r="69" spans="1:10" x14ac:dyDescent="0.25">
      <c r="A69" s="9"/>
      <c r="B69" s="9"/>
      <c r="C69" s="9">
        <v>305</v>
      </c>
      <c r="D69" s="10" t="s">
        <v>57</v>
      </c>
      <c r="E69" s="11">
        <v>0</v>
      </c>
      <c r="F69" s="11"/>
      <c r="G69" s="11"/>
      <c r="H69" s="11">
        <v>0</v>
      </c>
      <c r="I69" s="11"/>
      <c r="J69" s="12"/>
    </row>
    <row r="70" spans="1:10" s="4" customFormat="1" x14ac:dyDescent="0.25">
      <c r="A70" s="9"/>
      <c r="B70" s="9">
        <v>32</v>
      </c>
      <c r="C70" s="9"/>
      <c r="D70" s="9" t="s">
        <v>58</v>
      </c>
      <c r="E70" s="12"/>
      <c r="F70" s="12">
        <f xml:space="preserve"> E71 + E72</f>
        <v>1062</v>
      </c>
      <c r="G70" s="12"/>
      <c r="H70" s="12"/>
      <c r="I70" s="12">
        <f xml:space="preserve"> H71 + H72</f>
        <v>25175.3</v>
      </c>
      <c r="J70" s="12"/>
    </row>
    <row r="71" spans="1:10" x14ac:dyDescent="0.25">
      <c r="A71" s="9"/>
      <c r="B71" s="9"/>
      <c r="C71" s="9">
        <v>320</v>
      </c>
      <c r="D71" s="10" t="s">
        <v>59</v>
      </c>
      <c r="E71" s="11">
        <v>1062</v>
      </c>
      <c r="F71" s="11"/>
      <c r="G71" s="11"/>
      <c r="H71" s="11">
        <v>25175.3</v>
      </c>
      <c r="I71" s="11"/>
      <c r="J71" s="12"/>
    </row>
    <row r="72" spans="1:10" x14ac:dyDescent="0.25">
      <c r="A72" s="9"/>
      <c r="B72" s="9"/>
      <c r="C72" s="9">
        <v>326</v>
      </c>
      <c r="D72" s="10" t="s">
        <v>60</v>
      </c>
      <c r="E72" s="11">
        <v>0</v>
      </c>
      <c r="F72" s="11"/>
      <c r="G72" s="11"/>
      <c r="H72" s="11">
        <v>0</v>
      </c>
      <c r="I72" s="11"/>
      <c r="J72" s="12"/>
    </row>
    <row r="73" spans="1:10" s="4" customFormat="1" x14ac:dyDescent="0.25">
      <c r="A73" s="9"/>
      <c r="B73" s="9">
        <v>33</v>
      </c>
      <c r="C73" s="9"/>
      <c r="D73" s="9" t="s">
        <v>61</v>
      </c>
      <c r="E73" s="12"/>
      <c r="F73" s="12">
        <f>E74</f>
        <v>0</v>
      </c>
      <c r="G73" s="12"/>
      <c r="H73" s="12"/>
      <c r="I73" s="12">
        <f xml:space="preserve"> H74</f>
        <v>0</v>
      </c>
      <c r="J73" s="12"/>
    </row>
    <row r="74" spans="1:10" x14ac:dyDescent="0.25">
      <c r="A74" s="9"/>
      <c r="B74" s="9"/>
      <c r="C74" s="9">
        <v>331</v>
      </c>
      <c r="D74" s="10" t="s">
        <v>62</v>
      </c>
      <c r="E74" s="11">
        <v>0</v>
      </c>
      <c r="F74" s="11"/>
      <c r="G74" s="11"/>
      <c r="H74" s="11">
        <v>0</v>
      </c>
      <c r="I74" s="11"/>
      <c r="J74" s="12"/>
    </row>
    <row r="75" spans="1:10" s="4" customFormat="1" x14ac:dyDescent="0.25">
      <c r="A75" s="9"/>
      <c r="B75" s="9">
        <v>34</v>
      </c>
      <c r="C75" s="9"/>
      <c r="D75" s="9" t="s">
        <v>63</v>
      </c>
      <c r="E75" s="12"/>
      <c r="F75" s="12">
        <f xml:space="preserve"> E76</f>
        <v>0</v>
      </c>
      <c r="G75" s="12"/>
      <c r="H75" s="12"/>
      <c r="I75" s="12">
        <f xml:space="preserve"> H76</f>
        <v>611800</v>
      </c>
      <c r="J75" s="12"/>
    </row>
    <row r="76" spans="1:10" x14ac:dyDescent="0.25">
      <c r="A76" s="9"/>
      <c r="B76" s="9"/>
      <c r="C76" s="9">
        <v>340</v>
      </c>
      <c r="D76" s="10" t="s">
        <v>99</v>
      </c>
      <c r="E76" s="11">
        <v>0</v>
      </c>
      <c r="F76" s="11"/>
      <c r="G76" s="11"/>
      <c r="H76" s="11">
        <v>611800</v>
      </c>
      <c r="I76" s="11"/>
      <c r="J76" s="12"/>
    </row>
    <row r="77" spans="1:10" s="4" customFormat="1" x14ac:dyDescent="0.25">
      <c r="A77" s="9"/>
      <c r="B77" s="9">
        <v>36</v>
      </c>
      <c r="C77" s="9"/>
      <c r="D77" s="9" t="s">
        <v>64</v>
      </c>
      <c r="E77" s="12"/>
      <c r="F77" s="12">
        <f xml:space="preserve"> E78 + E79 + E81 + E82</f>
        <v>39016</v>
      </c>
      <c r="G77" s="12"/>
      <c r="H77" s="12"/>
      <c r="I77" s="12">
        <f xml:space="preserve"> H78 + H79 + H81 + H82</f>
        <v>69280.800000000003</v>
      </c>
      <c r="J77" s="12"/>
    </row>
    <row r="78" spans="1:10" x14ac:dyDescent="0.25">
      <c r="A78" s="9"/>
      <c r="B78" s="9"/>
      <c r="C78" s="9">
        <v>360</v>
      </c>
      <c r="D78" s="10" t="s">
        <v>65</v>
      </c>
      <c r="E78" s="11">
        <v>96</v>
      </c>
      <c r="F78" s="11"/>
      <c r="G78" s="11"/>
      <c r="H78" s="11">
        <v>15360.8</v>
      </c>
      <c r="I78" s="11"/>
      <c r="J78" s="12"/>
    </row>
    <row r="79" spans="1:10" x14ac:dyDescent="0.25">
      <c r="A79" s="9"/>
      <c r="B79" s="9"/>
      <c r="C79" s="9">
        <v>361</v>
      </c>
      <c r="D79" s="10" t="s">
        <v>66</v>
      </c>
      <c r="E79" s="11">
        <v>0</v>
      </c>
      <c r="F79" s="11"/>
      <c r="G79" s="11"/>
      <c r="H79" s="11">
        <v>0</v>
      </c>
      <c r="I79" s="11"/>
      <c r="J79" s="12"/>
    </row>
    <row r="80" spans="1:10" x14ac:dyDescent="0.25">
      <c r="A80" s="9"/>
      <c r="B80" s="9"/>
      <c r="C80" s="9">
        <v>365</v>
      </c>
      <c r="D80" s="10" t="s">
        <v>98</v>
      </c>
      <c r="E80" s="11"/>
      <c r="F80" s="11"/>
      <c r="G80" s="11"/>
      <c r="H80" s="11"/>
      <c r="I80" s="11"/>
      <c r="J80" s="12"/>
    </row>
    <row r="81" spans="1:10" x14ac:dyDescent="0.25">
      <c r="A81" s="9"/>
      <c r="B81" s="9"/>
      <c r="C81" s="9">
        <v>368</v>
      </c>
      <c r="D81" s="10" t="s">
        <v>67</v>
      </c>
      <c r="E81" s="11">
        <v>0</v>
      </c>
      <c r="F81" s="11"/>
      <c r="G81" s="11"/>
      <c r="H81" s="11">
        <v>15000</v>
      </c>
      <c r="I81" s="11"/>
      <c r="J81" s="12"/>
    </row>
    <row r="82" spans="1:10" x14ac:dyDescent="0.25">
      <c r="A82" s="9"/>
      <c r="B82" s="9"/>
      <c r="C82" s="9">
        <v>369</v>
      </c>
      <c r="D82" s="10" t="s">
        <v>68</v>
      </c>
      <c r="E82" s="11">
        <v>38920</v>
      </c>
      <c r="F82" s="11"/>
      <c r="G82" s="11"/>
      <c r="H82" s="11">
        <v>38920</v>
      </c>
      <c r="I82" s="11"/>
      <c r="J82" s="12"/>
    </row>
    <row r="83" spans="1:10" s="4" customFormat="1" x14ac:dyDescent="0.25">
      <c r="A83" s="9"/>
      <c r="B83" s="9">
        <v>37</v>
      </c>
      <c r="C83" s="9"/>
      <c r="D83" s="9" t="s">
        <v>69</v>
      </c>
      <c r="E83" s="12"/>
      <c r="F83" s="12">
        <f xml:space="preserve"> E84 - E85 + E86</f>
        <v>0</v>
      </c>
      <c r="G83" s="12"/>
      <c r="H83" s="12"/>
      <c r="I83" s="12">
        <f xml:space="preserve"> H84 - H85 + H86 + H87</f>
        <v>0</v>
      </c>
      <c r="J83" s="12"/>
    </row>
    <row r="84" spans="1:10" x14ac:dyDescent="0.25">
      <c r="A84" s="9"/>
      <c r="B84" s="9"/>
      <c r="C84" s="9">
        <v>370</v>
      </c>
      <c r="D84" s="10" t="s">
        <v>96</v>
      </c>
      <c r="E84" s="11">
        <v>0</v>
      </c>
      <c r="F84" s="11"/>
      <c r="G84" s="11"/>
      <c r="H84" s="11">
        <v>0</v>
      </c>
      <c r="I84" s="11"/>
      <c r="J84" s="12"/>
    </row>
    <row r="85" spans="1:10" s="4" customFormat="1" x14ac:dyDescent="0.25">
      <c r="A85" s="9"/>
      <c r="B85" s="9"/>
      <c r="C85" s="9">
        <v>371</v>
      </c>
      <c r="D85" s="9" t="s">
        <v>70</v>
      </c>
      <c r="E85" s="12">
        <v>0</v>
      </c>
      <c r="F85" s="12"/>
      <c r="G85" s="12"/>
      <c r="H85" s="12">
        <v>0</v>
      </c>
      <c r="I85" s="12"/>
      <c r="J85" s="12"/>
    </row>
    <row r="86" spans="1:10" x14ac:dyDescent="0.25">
      <c r="A86" s="27"/>
      <c r="B86" s="27"/>
      <c r="C86" s="27">
        <v>372</v>
      </c>
      <c r="D86" s="28" t="s">
        <v>71</v>
      </c>
      <c r="E86" s="29">
        <v>0</v>
      </c>
      <c r="F86" s="29"/>
      <c r="G86" s="29"/>
      <c r="H86" s="29">
        <v>0</v>
      </c>
      <c r="I86" s="29"/>
      <c r="J86" s="30"/>
    </row>
    <row r="87" spans="1:10" x14ac:dyDescent="0.25">
      <c r="A87" s="27"/>
      <c r="B87" s="27"/>
      <c r="C87" s="27">
        <v>373</v>
      </c>
      <c r="D87" s="28" t="s">
        <v>97</v>
      </c>
      <c r="E87" s="29">
        <v>0</v>
      </c>
      <c r="F87" s="29"/>
      <c r="G87" s="29"/>
      <c r="H87" s="29">
        <v>0</v>
      </c>
      <c r="I87" s="29"/>
      <c r="J87" s="30"/>
    </row>
    <row r="88" spans="1:10" s="13" customFormat="1" ht="18.75" x14ac:dyDescent="0.3">
      <c r="A88" s="13">
        <v>5</v>
      </c>
      <c r="D88" s="13" t="s">
        <v>72</v>
      </c>
      <c r="E88" s="14">
        <v>0</v>
      </c>
      <c r="F88" s="14"/>
      <c r="G88" s="14">
        <f xml:space="preserve">     F89 + F92 + F95 -  F97 -F99 + F101</f>
        <v>754041.34</v>
      </c>
      <c r="H88" s="14"/>
      <c r="I88" s="14"/>
      <c r="J88" s="14">
        <f xml:space="preserve"> I89 + I92 + I95 - I97 - I101</f>
        <v>635431.39999999991</v>
      </c>
    </row>
    <row r="89" spans="1:10" s="4" customFormat="1" x14ac:dyDescent="0.25">
      <c r="A89" s="31"/>
      <c r="B89" s="31">
        <v>50</v>
      </c>
      <c r="C89" s="31"/>
      <c r="D89" s="31" t="s">
        <v>73</v>
      </c>
      <c r="E89" s="32"/>
      <c r="F89" s="32">
        <f xml:space="preserve"> E90</f>
        <v>450000</v>
      </c>
      <c r="G89" s="32"/>
      <c r="H89" s="32"/>
      <c r="I89" s="32">
        <f xml:space="preserve"> H90</f>
        <v>450000</v>
      </c>
      <c r="J89" s="32"/>
    </row>
    <row r="90" spans="1:10" x14ac:dyDescent="0.25">
      <c r="A90" s="9"/>
      <c r="B90" s="9"/>
      <c r="C90" s="9">
        <v>500</v>
      </c>
      <c r="D90" s="10" t="s">
        <v>74</v>
      </c>
      <c r="E90" s="11">
        <v>450000</v>
      </c>
      <c r="F90" s="11"/>
      <c r="G90" s="11"/>
      <c r="H90" s="11">
        <v>450000</v>
      </c>
      <c r="I90" s="11"/>
      <c r="J90" s="12"/>
    </row>
    <row r="91" spans="1:10" s="4" customFormat="1" x14ac:dyDescent="0.25">
      <c r="A91" s="9"/>
      <c r="B91" s="9"/>
      <c r="C91" s="9">
        <v>501</v>
      </c>
      <c r="D91" s="9" t="s">
        <v>75</v>
      </c>
      <c r="E91" s="12">
        <v>0</v>
      </c>
      <c r="F91" s="12"/>
      <c r="G91" s="12"/>
      <c r="H91" s="12">
        <v>0</v>
      </c>
      <c r="I91" s="12"/>
      <c r="J91" s="12"/>
    </row>
    <row r="92" spans="1:10" s="4" customFormat="1" x14ac:dyDescent="0.25">
      <c r="A92" s="9"/>
      <c r="B92" s="9">
        <v>52</v>
      </c>
      <c r="C92" s="9"/>
      <c r="D92" s="9" t="s">
        <v>76</v>
      </c>
      <c r="E92" s="12"/>
      <c r="F92" s="12">
        <f xml:space="preserve"> E93 + E94</f>
        <v>329290.68</v>
      </c>
      <c r="G92" s="12"/>
      <c r="H92" s="12"/>
      <c r="I92" s="12">
        <f xml:space="preserve"> H93 + H94</f>
        <v>329290.68</v>
      </c>
      <c r="J92" s="12"/>
    </row>
    <row r="93" spans="1:10" x14ac:dyDescent="0.25">
      <c r="A93" s="9"/>
      <c r="B93" s="9"/>
      <c r="C93" s="9">
        <v>502</v>
      </c>
      <c r="D93" s="10" t="s">
        <v>84</v>
      </c>
      <c r="E93" s="11">
        <v>290847.13</v>
      </c>
      <c r="F93" s="11"/>
      <c r="G93" s="11"/>
      <c r="H93" s="11">
        <v>290847.13</v>
      </c>
      <c r="I93" s="11"/>
      <c r="J93" s="12"/>
    </row>
    <row r="94" spans="1:10" x14ac:dyDescent="0.25">
      <c r="A94" s="9"/>
      <c r="B94" s="9"/>
      <c r="C94" s="9">
        <v>522</v>
      </c>
      <c r="D94" s="19" t="s">
        <v>85</v>
      </c>
      <c r="E94" s="11">
        <v>38443.550000000003</v>
      </c>
      <c r="F94" s="11"/>
      <c r="G94" s="11"/>
      <c r="H94" s="11">
        <v>38443.550000000003</v>
      </c>
      <c r="I94" s="11"/>
      <c r="J94" s="12"/>
    </row>
    <row r="95" spans="1:10" s="40" customFormat="1" x14ac:dyDescent="0.25">
      <c r="A95" s="37"/>
      <c r="B95" s="37">
        <v>54</v>
      </c>
      <c r="C95" s="37"/>
      <c r="D95" s="38" t="s">
        <v>77</v>
      </c>
      <c r="E95" s="39"/>
      <c r="F95" s="39">
        <f xml:space="preserve"> E96</f>
        <v>16265.38</v>
      </c>
      <c r="G95" s="39"/>
      <c r="H95" s="39"/>
      <c r="I95" s="39">
        <f xml:space="preserve"> H96</f>
        <v>16265.38</v>
      </c>
      <c r="J95" s="39"/>
    </row>
    <row r="96" spans="1:10" x14ac:dyDescent="0.25">
      <c r="A96" s="9"/>
      <c r="B96" s="9"/>
      <c r="C96" s="9">
        <v>548</v>
      </c>
      <c r="D96" s="19" t="s">
        <v>78</v>
      </c>
      <c r="E96" s="11">
        <v>16265.38</v>
      </c>
      <c r="F96" s="11"/>
      <c r="G96" s="11"/>
      <c r="H96" s="11">
        <v>16265.38</v>
      </c>
      <c r="I96" s="11"/>
      <c r="J96" s="12"/>
    </row>
    <row r="97" spans="1:10" s="43" customFormat="1" x14ac:dyDescent="0.25">
      <c r="A97" s="41"/>
      <c r="B97" s="41">
        <v>57</v>
      </c>
      <c r="C97" s="41"/>
      <c r="D97" s="26" t="s">
        <v>101</v>
      </c>
      <c r="E97" s="42"/>
      <c r="F97" s="47">
        <f xml:space="preserve"> E98</f>
        <v>39088.629999999997</v>
      </c>
      <c r="G97" s="42"/>
      <c r="H97" s="42"/>
      <c r="I97" s="42">
        <f xml:space="preserve">  H98</f>
        <v>18234.72</v>
      </c>
      <c r="J97" s="34"/>
    </row>
    <row r="98" spans="1:10" x14ac:dyDescent="0.25">
      <c r="A98" s="9"/>
      <c r="B98" s="9"/>
      <c r="C98" s="9">
        <v>570</v>
      </c>
      <c r="D98" s="36" t="s">
        <v>102</v>
      </c>
      <c r="E98" s="11">
        <v>39088.629999999997</v>
      </c>
      <c r="F98" s="47"/>
      <c r="G98" s="11"/>
      <c r="H98" s="11">
        <v>18234.72</v>
      </c>
      <c r="I98" s="11"/>
      <c r="J98" s="12"/>
    </row>
    <row r="99" spans="1:10" s="43" customFormat="1" x14ac:dyDescent="0.25">
      <c r="A99" s="41"/>
      <c r="B99" s="41">
        <v>58</v>
      </c>
      <c r="C99" s="41"/>
      <c r="D99" s="44" t="s">
        <v>86</v>
      </c>
      <c r="E99" s="42"/>
      <c r="F99" s="47">
        <f xml:space="preserve"> E100</f>
        <v>2426.09</v>
      </c>
      <c r="G99" s="42"/>
      <c r="H99" s="42"/>
      <c r="I99" s="42">
        <f xml:space="preserve">  H100</f>
        <v>0</v>
      </c>
      <c r="J99" s="34"/>
    </row>
    <row r="100" spans="1:10" s="4" customFormat="1" x14ac:dyDescent="0.25">
      <c r="A100" s="9"/>
      <c r="B100" s="9"/>
      <c r="C100" s="9">
        <v>580</v>
      </c>
      <c r="D100" s="25" t="s">
        <v>87</v>
      </c>
      <c r="E100" s="12">
        <v>2426.09</v>
      </c>
      <c r="F100" s="39"/>
      <c r="G100" s="12"/>
      <c r="H100" s="12">
        <v>0</v>
      </c>
      <c r="I100" s="11"/>
      <c r="J100" s="12"/>
    </row>
    <row r="101" spans="1:10" s="43" customFormat="1" x14ac:dyDescent="0.25">
      <c r="A101" s="41"/>
      <c r="B101" s="41">
        <v>59</v>
      </c>
      <c r="C101" s="41"/>
      <c r="D101" s="44" t="s">
        <v>79</v>
      </c>
      <c r="E101" s="42"/>
      <c r="F101" s="47">
        <f xml:space="preserve"> E102 - E103</f>
        <v>0</v>
      </c>
      <c r="G101" s="42"/>
      <c r="H101" s="42"/>
      <c r="I101" s="42">
        <f xml:space="preserve"> H103</f>
        <v>141889.94</v>
      </c>
      <c r="J101" s="34"/>
    </row>
    <row r="102" spans="1:10" x14ac:dyDescent="0.25">
      <c r="A102" s="9"/>
      <c r="B102" s="9"/>
      <c r="C102" s="9">
        <v>590</v>
      </c>
      <c r="D102" s="20" t="s">
        <v>88</v>
      </c>
      <c r="E102" s="11">
        <v>0</v>
      </c>
      <c r="F102" s="11"/>
      <c r="G102" s="11"/>
      <c r="H102" s="11"/>
      <c r="I102" s="11"/>
      <c r="J102" s="12"/>
    </row>
    <row r="103" spans="1:10" s="4" customFormat="1" x14ac:dyDescent="0.25">
      <c r="A103" s="9"/>
      <c r="B103" s="9"/>
      <c r="C103" s="9">
        <v>591</v>
      </c>
      <c r="D103" s="25" t="s">
        <v>100</v>
      </c>
      <c r="E103" s="12">
        <v>0</v>
      </c>
      <c r="F103" s="12"/>
      <c r="G103" s="12"/>
      <c r="H103" s="12">
        <v>141889.94</v>
      </c>
      <c r="I103" s="12"/>
      <c r="J103" s="12"/>
    </row>
    <row r="104" spans="1:10" x14ac:dyDescent="0.25">
      <c r="A104" s="9"/>
      <c r="B104" s="9"/>
      <c r="C104" s="9"/>
      <c r="D104" s="10"/>
      <c r="E104" s="11"/>
      <c r="F104" s="11"/>
      <c r="G104" s="11"/>
      <c r="H104" s="11"/>
      <c r="I104" s="11"/>
      <c r="J104" s="12"/>
    </row>
    <row r="105" spans="1:10" s="6" customFormat="1" ht="18.75" x14ac:dyDescent="0.3">
      <c r="A105" s="13"/>
      <c r="B105" s="13"/>
      <c r="C105" s="13" t="s">
        <v>53</v>
      </c>
      <c r="D105" s="21" t="s">
        <v>80</v>
      </c>
      <c r="E105" s="14"/>
      <c r="F105" s="14"/>
      <c r="G105" s="14">
        <v>693186.94</v>
      </c>
      <c r="H105" s="14"/>
      <c r="I105" s="14"/>
      <c r="J105" s="14">
        <f xml:space="preserve"> J66 + J88</f>
        <v>1341687.5</v>
      </c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frc4</dc:creator>
  <cp:lastModifiedBy>exper</cp:lastModifiedBy>
  <cp:lastPrinted>2024-12-18T19:41:48Z</cp:lastPrinted>
  <dcterms:created xsi:type="dcterms:W3CDTF">2013-12-03T19:25:21Z</dcterms:created>
  <dcterms:modified xsi:type="dcterms:W3CDTF">2024-12-18T19:42:54Z</dcterms:modified>
</cp:coreProperties>
</file>